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isco 2 E\Disco D\UNJu\Jornadas\VII Jornadas Cientifico Tecnicas de la FCA 2019\"/>
    </mc:Choice>
  </mc:AlternateContent>
  <bookViews>
    <workbookView xWindow="240" yWindow="240" windowWidth="10065" windowHeight="6270"/>
  </bookViews>
  <sheets>
    <sheet name="Calculo ETP" sheetId="1" r:id="rId1"/>
    <sheet name="Gráfico ETP" sheetId="4" r:id="rId2"/>
  </sheets>
  <calcPr calcId="152511"/>
</workbook>
</file>

<file path=xl/calcChain.xml><?xml version="1.0" encoding="utf-8"?>
<calcChain xmlns="http://schemas.openxmlformats.org/spreadsheetml/2006/main">
  <c r="BB10" i="1" l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U232" i="1"/>
  <c r="AU233" i="1"/>
  <c r="AU234" i="1"/>
  <c r="AU235" i="1"/>
  <c r="AU236" i="1"/>
  <c r="AU237" i="1"/>
  <c r="AU238" i="1"/>
  <c r="AU239" i="1"/>
  <c r="AU240" i="1"/>
  <c r="AU241" i="1"/>
  <c r="AU242" i="1"/>
  <c r="AU243" i="1"/>
  <c r="AU244" i="1"/>
  <c r="AU245" i="1"/>
  <c r="AU246" i="1"/>
  <c r="AU247" i="1"/>
  <c r="AU248" i="1"/>
  <c r="AU249" i="1"/>
  <c r="AU250" i="1"/>
  <c r="AU251" i="1"/>
  <c r="AU252" i="1"/>
  <c r="AU253" i="1"/>
  <c r="AU254" i="1"/>
  <c r="AU255" i="1"/>
  <c r="AU256" i="1"/>
  <c r="AU257" i="1"/>
  <c r="AU258" i="1"/>
  <c r="AU259" i="1"/>
  <c r="AU260" i="1"/>
  <c r="AU261" i="1"/>
  <c r="AU262" i="1"/>
  <c r="AU263" i="1"/>
  <c r="AU264" i="1"/>
  <c r="AU265" i="1"/>
  <c r="AU266" i="1"/>
  <c r="AU267" i="1"/>
  <c r="AU268" i="1"/>
  <c r="AU269" i="1"/>
  <c r="AU270" i="1"/>
  <c r="AU271" i="1"/>
  <c r="AU272" i="1"/>
  <c r="AU273" i="1"/>
  <c r="AU274" i="1"/>
  <c r="AU275" i="1"/>
  <c r="AU276" i="1"/>
  <c r="AU277" i="1"/>
  <c r="AU278" i="1"/>
  <c r="AU279" i="1"/>
  <c r="AU280" i="1"/>
  <c r="AU281" i="1"/>
  <c r="AU282" i="1"/>
  <c r="AU283" i="1"/>
  <c r="AU284" i="1"/>
  <c r="AU285" i="1"/>
  <c r="AU286" i="1"/>
  <c r="AU287" i="1"/>
  <c r="AU288" i="1"/>
  <c r="AU289" i="1"/>
  <c r="AU290" i="1"/>
  <c r="AU291" i="1"/>
  <c r="AU292" i="1"/>
  <c r="AU293" i="1"/>
  <c r="AU294" i="1"/>
  <c r="AU295" i="1"/>
  <c r="AU296" i="1"/>
  <c r="AU297" i="1"/>
  <c r="AU298" i="1"/>
  <c r="AU299" i="1"/>
  <c r="AU300" i="1"/>
  <c r="AU301" i="1"/>
  <c r="AU302" i="1"/>
  <c r="AU303" i="1"/>
  <c r="AU304" i="1"/>
  <c r="AU305" i="1"/>
  <c r="AU306" i="1"/>
  <c r="AU307" i="1"/>
  <c r="AU308" i="1"/>
  <c r="AU309" i="1"/>
  <c r="AU310" i="1"/>
  <c r="AU311" i="1"/>
  <c r="AU312" i="1"/>
  <c r="AU313" i="1"/>
  <c r="AU314" i="1"/>
  <c r="AU315" i="1"/>
  <c r="AU316" i="1"/>
  <c r="AU317" i="1"/>
  <c r="AU318" i="1"/>
  <c r="AU319" i="1"/>
  <c r="AU320" i="1"/>
  <c r="AU321" i="1"/>
  <c r="AU322" i="1"/>
  <c r="AU323" i="1"/>
  <c r="AU324" i="1"/>
  <c r="AU325" i="1"/>
  <c r="AU326" i="1"/>
  <c r="AU327" i="1"/>
  <c r="AU328" i="1"/>
  <c r="AU329" i="1"/>
  <c r="AU330" i="1"/>
  <c r="AU331" i="1"/>
  <c r="AU332" i="1"/>
  <c r="AU333" i="1"/>
  <c r="AU334" i="1"/>
  <c r="AU335" i="1"/>
  <c r="AU336" i="1"/>
  <c r="AU337" i="1"/>
  <c r="AU338" i="1"/>
  <c r="AU339" i="1"/>
  <c r="AU340" i="1"/>
  <c r="AU341" i="1"/>
  <c r="AU342" i="1"/>
  <c r="AU343" i="1"/>
  <c r="AU344" i="1"/>
  <c r="AU345" i="1"/>
  <c r="AU346" i="1"/>
  <c r="AU347" i="1"/>
  <c r="AU348" i="1"/>
  <c r="AU349" i="1"/>
  <c r="AU350" i="1"/>
  <c r="AU351" i="1"/>
  <c r="AU352" i="1"/>
  <c r="AU353" i="1"/>
  <c r="AU354" i="1"/>
  <c r="AU355" i="1"/>
  <c r="AU356" i="1"/>
  <c r="AU357" i="1"/>
  <c r="AU358" i="1"/>
  <c r="AU359" i="1"/>
  <c r="AU360" i="1"/>
  <c r="AU361" i="1"/>
  <c r="AU362" i="1"/>
  <c r="AU363" i="1"/>
  <c r="AU364" i="1"/>
  <c r="AU365" i="1"/>
  <c r="AU366" i="1"/>
  <c r="AU367" i="1"/>
  <c r="AU368" i="1"/>
  <c r="AU369" i="1"/>
  <c r="AU370" i="1"/>
  <c r="AU371" i="1"/>
  <c r="AU372" i="1"/>
  <c r="AU373" i="1"/>
  <c r="AU374" i="1"/>
  <c r="AU375" i="1"/>
  <c r="AU33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11" i="1"/>
  <c r="E11" i="1"/>
  <c r="AD11" i="1"/>
  <c r="AJ11" i="1" s="1"/>
  <c r="D11" i="1"/>
  <c r="AC11" i="1"/>
  <c r="AG11" i="1" s="1"/>
  <c r="AE11" i="1"/>
  <c r="E12" i="1"/>
  <c r="AD12" i="1"/>
  <c r="AJ12" i="1"/>
  <c r="D12" i="1"/>
  <c r="AC12" i="1" s="1"/>
  <c r="AG12" i="1" s="1"/>
  <c r="AE12" i="1"/>
  <c r="E13" i="1"/>
  <c r="AD13" i="1"/>
  <c r="AJ13" i="1" s="1"/>
  <c r="AK13" i="1" s="1"/>
  <c r="AM13" i="1" s="1"/>
  <c r="D13" i="1"/>
  <c r="AC13" i="1"/>
  <c r="AG13" i="1" s="1"/>
  <c r="AE13" i="1"/>
  <c r="E14" i="1"/>
  <c r="AD14" i="1"/>
  <c r="AJ14" i="1"/>
  <c r="D14" i="1"/>
  <c r="AC14" i="1" s="1"/>
  <c r="AG14" i="1" s="1"/>
  <c r="AE14" i="1"/>
  <c r="E15" i="1"/>
  <c r="AD15" i="1"/>
  <c r="AJ15" i="1" s="1"/>
  <c r="D15" i="1"/>
  <c r="AC15" i="1"/>
  <c r="AG15" i="1" s="1"/>
  <c r="AE15" i="1"/>
  <c r="E16" i="1"/>
  <c r="AD16" i="1"/>
  <c r="AJ16" i="1"/>
  <c r="D16" i="1"/>
  <c r="AC16" i="1" s="1"/>
  <c r="AG16" i="1" s="1"/>
  <c r="AE16" i="1"/>
  <c r="E17" i="1"/>
  <c r="AD17" i="1"/>
  <c r="AJ17" i="1" s="1"/>
  <c r="AK17" i="1" s="1"/>
  <c r="AM17" i="1" s="1"/>
  <c r="D17" i="1"/>
  <c r="AC17" i="1"/>
  <c r="AG17" i="1" s="1"/>
  <c r="AE17" i="1"/>
  <c r="E18" i="1"/>
  <c r="AD18" i="1"/>
  <c r="AJ18" i="1"/>
  <c r="AK18" i="1" s="1"/>
  <c r="AM18" i="1" s="1"/>
  <c r="S18" i="1" s="1"/>
  <c r="D18" i="1"/>
  <c r="AC18" i="1" s="1"/>
  <c r="AG18" i="1" s="1"/>
  <c r="AE18" i="1"/>
  <c r="E19" i="1"/>
  <c r="S19" i="1" s="1"/>
  <c r="AD19" i="1"/>
  <c r="AJ19" i="1" s="1"/>
  <c r="AK19" i="1" s="1"/>
  <c r="AM19" i="1" s="1"/>
  <c r="D19" i="1"/>
  <c r="AC19" i="1"/>
  <c r="AG19" i="1" s="1"/>
  <c r="AE19" i="1"/>
  <c r="E20" i="1"/>
  <c r="AD20" i="1"/>
  <c r="AJ20" i="1"/>
  <c r="D20" i="1"/>
  <c r="AC20" i="1" s="1"/>
  <c r="AG20" i="1" s="1"/>
  <c r="AE20" i="1"/>
  <c r="E21" i="1"/>
  <c r="AD21" i="1"/>
  <c r="AJ21" i="1" s="1"/>
  <c r="D21" i="1"/>
  <c r="AC21" i="1"/>
  <c r="AG21" i="1" s="1"/>
  <c r="AE21" i="1"/>
  <c r="E22" i="1"/>
  <c r="AD22" i="1"/>
  <c r="AJ22" i="1"/>
  <c r="AK22" i="1" s="1"/>
  <c r="AM22" i="1" s="1"/>
  <c r="S22" i="1" s="1"/>
  <c r="D22" i="1"/>
  <c r="AC22" i="1" s="1"/>
  <c r="AG22" i="1" s="1"/>
  <c r="AE22" i="1"/>
  <c r="E23" i="1"/>
  <c r="AD23" i="1"/>
  <c r="AJ23" i="1" s="1"/>
  <c r="AK23" i="1" s="1"/>
  <c r="AM23" i="1" s="1"/>
  <c r="S23" i="1" s="1"/>
  <c r="D23" i="1"/>
  <c r="AC23" i="1"/>
  <c r="AG23" i="1" s="1"/>
  <c r="AE23" i="1"/>
  <c r="E24" i="1"/>
  <c r="AD24" i="1"/>
  <c r="AJ24" i="1"/>
  <c r="D24" i="1"/>
  <c r="AC24" i="1" s="1"/>
  <c r="AG24" i="1" s="1"/>
  <c r="AE24" i="1"/>
  <c r="E25" i="1"/>
  <c r="AD25" i="1"/>
  <c r="AJ25" i="1" s="1"/>
  <c r="D25" i="1"/>
  <c r="AC25" i="1" s="1"/>
  <c r="AG25" i="1" s="1"/>
  <c r="AE25" i="1"/>
  <c r="E26" i="1"/>
  <c r="AD26" i="1"/>
  <c r="AJ26" i="1" s="1"/>
  <c r="D26" i="1"/>
  <c r="AC26" i="1" s="1"/>
  <c r="AG26" i="1" s="1"/>
  <c r="AE26" i="1"/>
  <c r="E27" i="1"/>
  <c r="AD27" i="1"/>
  <c r="AJ27" i="1" s="1"/>
  <c r="D27" i="1"/>
  <c r="AC27" i="1" s="1"/>
  <c r="AG27" i="1" s="1"/>
  <c r="AE27" i="1"/>
  <c r="E28" i="1"/>
  <c r="AD28" i="1"/>
  <c r="AJ28" i="1" s="1"/>
  <c r="D28" i="1"/>
  <c r="AC28" i="1" s="1"/>
  <c r="AG28" i="1" s="1"/>
  <c r="AE28" i="1"/>
  <c r="E29" i="1"/>
  <c r="AD29" i="1"/>
  <c r="AJ29" i="1" s="1"/>
  <c r="D29" i="1"/>
  <c r="AC29" i="1" s="1"/>
  <c r="AG29" i="1" s="1"/>
  <c r="AE29" i="1"/>
  <c r="E30" i="1"/>
  <c r="AD30" i="1"/>
  <c r="AJ30" i="1" s="1"/>
  <c r="AK30" i="1" s="1"/>
  <c r="AM30" i="1" s="1"/>
  <c r="S30" i="1" s="1"/>
  <c r="D30" i="1"/>
  <c r="AC30" i="1" s="1"/>
  <c r="AG30" i="1" s="1"/>
  <c r="AE30" i="1"/>
  <c r="E31" i="1"/>
  <c r="AD31" i="1"/>
  <c r="AJ31" i="1" s="1"/>
  <c r="D31" i="1"/>
  <c r="AC31" i="1" s="1"/>
  <c r="AE31" i="1"/>
  <c r="E32" i="1"/>
  <c r="AD32" i="1"/>
  <c r="AJ32" i="1" s="1"/>
  <c r="D32" i="1"/>
  <c r="AC32" i="1" s="1"/>
  <c r="E33" i="1"/>
  <c r="AD33" i="1"/>
  <c r="AJ33" i="1" s="1"/>
  <c r="D33" i="1"/>
  <c r="AC33" i="1" s="1"/>
  <c r="AE33" i="1"/>
  <c r="E34" i="1"/>
  <c r="AD34" i="1"/>
  <c r="AE34" i="1" s="1"/>
  <c r="AG34" i="1" s="1"/>
  <c r="D34" i="1"/>
  <c r="AC34" i="1" s="1"/>
  <c r="E35" i="1"/>
  <c r="AD35" i="1"/>
  <c r="AJ35" i="1" s="1"/>
  <c r="D35" i="1"/>
  <c r="AC35" i="1" s="1"/>
  <c r="E36" i="1"/>
  <c r="AD36" i="1"/>
  <c r="AE36" i="1" s="1"/>
  <c r="AG36" i="1" s="1"/>
  <c r="D36" i="1"/>
  <c r="AC36" i="1" s="1"/>
  <c r="E37" i="1"/>
  <c r="AD37" i="1"/>
  <c r="AJ37" i="1" s="1"/>
  <c r="D37" i="1"/>
  <c r="AC37" i="1" s="1"/>
  <c r="E38" i="1"/>
  <c r="AD38" i="1"/>
  <c r="AE38" i="1" s="1"/>
  <c r="AG38" i="1" s="1"/>
  <c r="D38" i="1"/>
  <c r="AC38" i="1" s="1"/>
  <c r="E39" i="1"/>
  <c r="AD39" i="1"/>
  <c r="AJ39" i="1" s="1"/>
  <c r="D39" i="1"/>
  <c r="AC39" i="1" s="1"/>
  <c r="E40" i="1"/>
  <c r="AD40" i="1"/>
  <c r="AE40" i="1" s="1"/>
  <c r="AG40" i="1" s="1"/>
  <c r="D40" i="1"/>
  <c r="AC40" i="1" s="1"/>
  <c r="E41" i="1"/>
  <c r="AD41" i="1"/>
  <c r="AJ41" i="1" s="1"/>
  <c r="D41" i="1"/>
  <c r="AC41" i="1" s="1"/>
  <c r="E42" i="1"/>
  <c r="AD42" i="1"/>
  <c r="AE42" i="1" s="1"/>
  <c r="AG42" i="1" s="1"/>
  <c r="D42" i="1"/>
  <c r="AC42" i="1" s="1"/>
  <c r="E43" i="1"/>
  <c r="AD43" i="1"/>
  <c r="AJ43" i="1" s="1"/>
  <c r="D43" i="1"/>
  <c r="AC43" i="1" s="1"/>
  <c r="E44" i="1"/>
  <c r="AD44" i="1"/>
  <c r="AE44" i="1" s="1"/>
  <c r="AG44" i="1" s="1"/>
  <c r="D44" i="1"/>
  <c r="AC44" i="1" s="1"/>
  <c r="E45" i="1"/>
  <c r="AD45" i="1"/>
  <c r="AJ45" i="1" s="1"/>
  <c r="D45" i="1"/>
  <c r="AC45" i="1" s="1"/>
  <c r="E46" i="1"/>
  <c r="AD46" i="1"/>
  <c r="AE46" i="1" s="1"/>
  <c r="AG46" i="1" s="1"/>
  <c r="D46" i="1"/>
  <c r="AC46" i="1" s="1"/>
  <c r="E47" i="1"/>
  <c r="AD47" i="1"/>
  <c r="AJ47" i="1" s="1"/>
  <c r="D47" i="1"/>
  <c r="AC47" i="1" s="1"/>
  <c r="E48" i="1"/>
  <c r="AD48" i="1"/>
  <c r="AE48" i="1" s="1"/>
  <c r="AG48" i="1" s="1"/>
  <c r="D48" i="1"/>
  <c r="AC48" i="1" s="1"/>
  <c r="E49" i="1"/>
  <c r="AD49" i="1"/>
  <c r="AJ49" i="1" s="1"/>
  <c r="D49" i="1"/>
  <c r="AC49" i="1" s="1"/>
  <c r="E50" i="1"/>
  <c r="AD50" i="1"/>
  <c r="AE50" i="1" s="1"/>
  <c r="AG50" i="1" s="1"/>
  <c r="D50" i="1"/>
  <c r="AC50" i="1" s="1"/>
  <c r="E51" i="1"/>
  <c r="AD51" i="1"/>
  <c r="AJ51" i="1" s="1"/>
  <c r="D51" i="1"/>
  <c r="AC51" i="1" s="1"/>
  <c r="E52" i="1"/>
  <c r="AD52" i="1"/>
  <c r="AE52" i="1" s="1"/>
  <c r="AG52" i="1" s="1"/>
  <c r="D52" i="1"/>
  <c r="AC52" i="1" s="1"/>
  <c r="E53" i="1"/>
  <c r="AD53" i="1"/>
  <c r="AJ53" i="1" s="1"/>
  <c r="D53" i="1"/>
  <c r="AC53" i="1" s="1"/>
  <c r="E54" i="1"/>
  <c r="AD54" i="1"/>
  <c r="AJ54" i="1" s="1"/>
  <c r="D54" i="1"/>
  <c r="AC54" i="1"/>
  <c r="AG54" i="1" s="1"/>
  <c r="AE54" i="1"/>
  <c r="E55" i="1"/>
  <c r="AD55" i="1"/>
  <c r="AJ55" i="1"/>
  <c r="AK55" i="1" s="1"/>
  <c r="AM55" i="1" s="1"/>
  <c r="S55" i="1" s="1"/>
  <c r="D55" i="1"/>
  <c r="AC55" i="1" s="1"/>
  <c r="AG55" i="1" s="1"/>
  <c r="AE55" i="1"/>
  <c r="E56" i="1"/>
  <c r="AD56" i="1"/>
  <c r="AJ56" i="1" s="1"/>
  <c r="AK56" i="1" s="1"/>
  <c r="AM56" i="1" s="1"/>
  <c r="D56" i="1"/>
  <c r="AC56" i="1"/>
  <c r="AG56" i="1" s="1"/>
  <c r="AE56" i="1"/>
  <c r="E57" i="1"/>
  <c r="AD57" i="1"/>
  <c r="AJ57" i="1"/>
  <c r="D57" i="1"/>
  <c r="AC57" i="1" s="1"/>
  <c r="AG57" i="1" s="1"/>
  <c r="AE57" i="1"/>
  <c r="E58" i="1"/>
  <c r="AD58" i="1"/>
  <c r="AJ58" i="1" s="1"/>
  <c r="D58" i="1"/>
  <c r="AC58" i="1"/>
  <c r="AG58" i="1" s="1"/>
  <c r="AE58" i="1"/>
  <c r="E59" i="1"/>
  <c r="AD59" i="1"/>
  <c r="AJ59" i="1"/>
  <c r="AK59" i="1" s="1"/>
  <c r="AM59" i="1" s="1"/>
  <c r="S59" i="1" s="1"/>
  <c r="D59" i="1"/>
  <c r="AC59" i="1" s="1"/>
  <c r="AG59" i="1" s="1"/>
  <c r="AE59" i="1"/>
  <c r="E60" i="1"/>
  <c r="AD60" i="1"/>
  <c r="AJ60" i="1" s="1"/>
  <c r="AK60" i="1" s="1"/>
  <c r="AM60" i="1" s="1"/>
  <c r="D60" i="1"/>
  <c r="AC60" i="1"/>
  <c r="AG60" i="1" s="1"/>
  <c r="AE60" i="1"/>
  <c r="E61" i="1"/>
  <c r="AD61" i="1"/>
  <c r="AJ61" i="1"/>
  <c r="D61" i="1"/>
  <c r="AC61" i="1" s="1"/>
  <c r="AG61" i="1" s="1"/>
  <c r="AE61" i="1"/>
  <c r="E62" i="1"/>
  <c r="AD62" i="1"/>
  <c r="AJ62" i="1" s="1"/>
  <c r="D62" i="1"/>
  <c r="AC62" i="1"/>
  <c r="AG62" i="1" s="1"/>
  <c r="AE62" i="1"/>
  <c r="E63" i="1"/>
  <c r="AD63" i="1"/>
  <c r="AJ63" i="1"/>
  <c r="AK63" i="1" s="1"/>
  <c r="AM63" i="1" s="1"/>
  <c r="S63" i="1" s="1"/>
  <c r="D63" i="1"/>
  <c r="AC63" i="1" s="1"/>
  <c r="AG63" i="1" s="1"/>
  <c r="AE63" i="1"/>
  <c r="E64" i="1"/>
  <c r="AD64" i="1"/>
  <c r="AJ64" i="1" s="1"/>
  <c r="AK64" i="1" s="1"/>
  <c r="AM64" i="1" s="1"/>
  <c r="D64" i="1"/>
  <c r="AC64" i="1"/>
  <c r="AG64" i="1" s="1"/>
  <c r="AE64" i="1"/>
  <c r="E65" i="1"/>
  <c r="AD65" i="1"/>
  <c r="AJ65" i="1"/>
  <c r="D65" i="1"/>
  <c r="AC65" i="1" s="1"/>
  <c r="AG65" i="1" s="1"/>
  <c r="AE65" i="1"/>
  <c r="E66" i="1"/>
  <c r="AD66" i="1"/>
  <c r="AJ66" i="1" s="1"/>
  <c r="D66" i="1"/>
  <c r="AC66" i="1"/>
  <c r="AG66" i="1" s="1"/>
  <c r="AE66" i="1"/>
  <c r="E67" i="1"/>
  <c r="AD67" i="1"/>
  <c r="AJ67" i="1"/>
  <c r="AK67" i="1" s="1"/>
  <c r="AM67" i="1" s="1"/>
  <c r="S67" i="1" s="1"/>
  <c r="D67" i="1"/>
  <c r="AC67" i="1" s="1"/>
  <c r="AG67" i="1" s="1"/>
  <c r="AE67" i="1"/>
  <c r="E68" i="1"/>
  <c r="AD68" i="1"/>
  <c r="AJ68" i="1" s="1"/>
  <c r="AK68" i="1" s="1"/>
  <c r="AM68" i="1" s="1"/>
  <c r="D68" i="1"/>
  <c r="AC68" i="1"/>
  <c r="AG68" i="1" s="1"/>
  <c r="AE68" i="1"/>
  <c r="E69" i="1"/>
  <c r="AD69" i="1"/>
  <c r="AJ69" i="1"/>
  <c r="D69" i="1"/>
  <c r="AC69" i="1" s="1"/>
  <c r="AG69" i="1" s="1"/>
  <c r="AE69" i="1"/>
  <c r="E70" i="1"/>
  <c r="AD70" i="1"/>
  <c r="AJ70" i="1" s="1"/>
  <c r="D70" i="1"/>
  <c r="AC70" i="1"/>
  <c r="AG70" i="1" s="1"/>
  <c r="AE70" i="1"/>
  <c r="E71" i="1"/>
  <c r="AD71" i="1"/>
  <c r="AJ71" i="1"/>
  <c r="AK71" i="1" s="1"/>
  <c r="AM71" i="1" s="1"/>
  <c r="S71" i="1" s="1"/>
  <c r="D71" i="1"/>
  <c r="AC71" i="1" s="1"/>
  <c r="AG71" i="1" s="1"/>
  <c r="AE71" i="1"/>
  <c r="E72" i="1"/>
  <c r="AD72" i="1"/>
  <c r="AJ72" i="1" s="1"/>
  <c r="AK72" i="1" s="1"/>
  <c r="AM72" i="1" s="1"/>
  <c r="D72" i="1"/>
  <c r="AC72" i="1"/>
  <c r="AG72" i="1" s="1"/>
  <c r="AE72" i="1"/>
  <c r="E73" i="1"/>
  <c r="AD73" i="1"/>
  <c r="AJ73" i="1"/>
  <c r="D73" i="1"/>
  <c r="AC73" i="1" s="1"/>
  <c r="AG73" i="1" s="1"/>
  <c r="AE73" i="1"/>
  <c r="E74" i="1"/>
  <c r="AD74" i="1"/>
  <c r="AJ74" i="1" s="1"/>
  <c r="D74" i="1"/>
  <c r="AC74" i="1"/>
  <c r="AG74" i="1" s="1"/>
  <c r="AE74" i="1"/>
  <c r="E75" i="1"/>
  <c r="AD75" i="1"/>
  <c r="AJ75" i="1"/>
  <c r="AK75" i="1" s="1"/>
  <c r="AM75" i="1" s="1"/>
  <c r="S75" i="1" s="1"/>
  <c r="D75" i="1"/>
  <c r="AC75" i="1" s="1"/>
  <c r="AG75" i="1" s="1"/>
  <c r="AE75" i="1"/>
  <c r="E76" i="1"/>
  <c r="AD76" i="1"/>
  <c r="AJ76" i="1" s="1"/>
  <c r="AK76" i="1" s="1"/>
  <c r="AM76" i="1" s="1"/>
  <c r="D76" i="1"/>
  <c r="AC76" i="1"/>
  <c r="AG76" i="1" s="1"/>
  <c r="AE76" i="1"/>
  <c r="E77" i="1"/>
  <c r="AD77" i="1"/>
  <c r="AJ77" i="1"/>
  <c r="D77" i="1"/>
  <c r="AC77" i="1" s="1"/>
  <c r="AG77" i="1" s="1"/>
  <c r="AE77" i="1"/>
  <c r="E78" i="1"/>
  <c r="AD78" i="1"/>
  <c r="AJ78" i="1" s="1"/>
  <c r="D78" i="1"/>
  <c r="AC78" i="1"/>
  <c r="AG78" i="1" s="1"/>
  <c r="AE78" i="1"/>
  <c r="E79" i="1"/>
  <c r="AD79" i="1"/>
  <c r="AJ79" i="1"/>
  <c r="D79" i="1"/>
  <c r="AC79" i="1" s="1"/>
  <c r="AG79" i="1" s="1"/>
  <c r="AH79" i="1" s="1"/>
  <c r="AI79" i="1" s="1"/>
  <c r="AE79" i="1"/>
  <c r="E80" i="1"/>
  <c r="S80" i="1" s="1"/>
  <c r="AD80" i="1"/>
  <c r="AJ80" i="1" s="1"/>
  <c r="AK80" i="1" s="1"/>
  <c r="D80" i="1"/>
  <c r="AC80" i="1"/>
  <c r="AG80" i="1" s="1"/>
  <c r="AE80" i="1"/>
  <c r="AM80" i="1"/>
  <c r="E81" i="1"/>
  <c r="AD81" i="1"/>
  <c r="AJ81" i="1"/>
  <c r="D81" i="1"/>
  <c r="AC81" i="1" s="1"/>
  <c r="AG81" i="1" s="1"/>
  <c r="AE81" i="1"/>
  <c r="E82" i="1"/>
  <c r="S82" i="1" s="1"/>
  <c r="AD82" i="1"/>
  <c r="AJ82" i="1" s="1"/>
  <c r="AK82" i="1" s="1"/>
  <c r="D82" i="1"/>
  <c r="AC82" i="1"/>
  <c r="AG82" i="1" s="1"/>
  <c r="AE82" i="1"/>
  <c r="AM82" i="1"/>
  <c r="E83" i="1"/>
  <c r="AD83" i="1"/>
  <c r="AJ83" i="1"/>
  <c r="D83" i="1"/>
  <c r="AC83" i="1" s="1"/>
  <c r="AG83" i="1" s="1"/>
  <c r="AE83" i="1"/>
  <c r="E84" i="1"/>
  <c r="S84" i="1" s="1"/>
  <c r="AD84" i="1"/>
  <c r="AJ84" i="1" s="1"/>
  <c r="AK84" i="1" s="1"/>
  <c r="D84" i="1"/>
  <c r="AC84" i="1"/>
  <c r="AG84" i="1" s="1"/>
  <c r="AE84" i="1"/>
  <c r="AM84" i="1"/>
  <c r="E85" i="1"/>
  <c r="AD85" i="1"/>
  <c r="AJ85" i="1"/>
  <c r="D85" i="1"/>
  <c r="AC85" i="1" s="1"/>
  <c r="AG85" i="1" s="1"/>
  <c r="AE85" i="1"/>
  <c r="E86" i="1"/>
  <c r="S86" i="1" s="1"/>
  <c r="AD86" i="1"/>
  <c r="AJ86" i="1" s="1"/>
  <c r="AK86" i="1" s="1"/>
  <c r="D86" i="1"/>
  <c r="AC86" i="1"/>
  <c r="AG86" i="1" s="1"/>
  <c r="AE86" i="1"/>
  <c r="AM86" i="1"/>
  <c r="E87" i="1"/>
  <c r="AD87" i="1"/>
  <c r="AJ87" i="1"/>
  <c r="D87" i="1"/>
  <c r="AC87" i="1" s="1"/>
  <c r="AG87" i="1" s="1"/>
  <c r="AH87" i="1" s="1"/>
  <c r="AI87" i="1" s="1"/>
  <c r="AE87" i="1"/>
  <c r="E88" i="1"/>
  <c r="S88" i="1" s="1"/>
  <c r="AD88" i="1"/>
  <c r="AJ88" i="1" s="1"/>
  <c r="AK88" i="1" s="1"/>
  <c r="D88" i="1"/>
  <c r="AC88" i="1"/>
  <c r="AG88" i="1" s="1"/>
  <c r="AE88" i="1"/>
  <c r="AM88" i="1"/>
  <c r="E89" i="1"/>
  <c r="AD89" i="1"/>
  <c r="AJ89" i="1"/>
  <c r="D89" i="1"/>
  <c r="AC89" i="1" s="1"/>
  <c r="AG89" i="1" s="1"/>
  <c r="AE89" i="1"/>
  <c r="E90" i="1"/>
  <c r="S90" i="1" s="1"/>
  <c r="AD90" i="1"/>
  <c r="AJ90" i="1" s="1"/>
  <c r="AK90" i="1" s="1"/>
  <c r="D90" i="1"/>
  <c r="AC90" i="1"/>
  <c r="AG90" i="1" s="1"/>
  <c r="AE90" i="1"/>
  <c r="AM90" i="1"/>
  <c r="E91" i="1"/>
  <c r="AD91" i="1"/>
  <c r="AJ91" i="1"/>
  <c r="D91" i="1"/>
  <c r="AC91" i="1" s="1"/>
  <c r="AG91" i="1" s="1"/>
  <c r="AE91" i="1"/>
  <c r="E92" i="1"/>
  <c r="AD92" i="1"/>
  <c r="AJ92" i="1" s="1"/>
  <c r="D92" i="1"/>
  <c r="AC92" i="1"/>
  <c r="AG92" i="1" s="1"/>
  <c r="AE92" i="1"/>
  <c r="E93" i="1"/>
  <c r="AD93" i="1"/>
  <c r="AJ93" i="1"/>
  <c r="D93" i="1"/>
  <c r="AC93" i="1" s="1"/>
  <c r="AE93" i="1"/>
  <c r="E94" i="1"/>
  <c r="AD94" i="1"/>
  <c r="AJ94" i="1" s="1"/>
  <c r="D94" i="1"/>
  <c r="AC94" i="1"/>
  <c r="AG94" i="1" s="1"/>
  <c r="AE94" i="1"/>
  <c r="E95" i="1"/>
  <c r="AD95" i="1"/>
  <c r="AJ95" i="1"/>
  <c r="D95" i="1"/>
  <c r="AC95" i="1" s="1"/>
  <c r="AE95" i="1"/>
  <c r="E96" i="1"/>
  <c r="AD96" i="1"/>
  <c r="AJ96" i="1" s="1"/>
  <c r="D96" i="1"/>
  <c r="AC96" i="1"/>
  <c r="AG96" i="1" s="1"/>
  <c r="AE96" i="1"/>
  <c r="E97" i="1"/>
  <c r="AD97" i="1"/>
  <c r="AJ97" i="1"/>
  <c r="D97" i="1"/>
  <c r="AC97" i="1" s="1"/>
  <c r="AE97" i="1"/>
  <c r="E98" i="1"/>
  <c r="AD98" i="1"/>
  <c r="AJ98" i="1" s="1"/>
  <c r="D98" i="1"/>
  <c r="AC98" i="1"/>
  <c r="AG98" i="1" s="1"/>
  <c r="AE98" i="1"/>
  <c r="E99" i="1"/>
  <c r="AD99" i="1"/>
  <c r="AJ99" i="1"/>
  <c r="D99" i="1"/>
  <c r="AC99" i="1" s="1"/>
  <c r="AE99" i="1"/>
  <c r="E100" i="1"/>
  <c r="AD100" i="1"/>
  <c r="AJ100" i="1" s="1"/>
  <c r="D100" i="1"/>
  <c r="AC100" i="1"/>
  <c r="AG100" i="1" s="1"/>
  <c r="AE100" i="1"/>
  <c r="E101" i="1"/>
  <c r="AD101" i="1"/>
  <c r="AJ101" i="1"/>
  <c r="D101" i="1"/>
  <c r="AC101" i="1" s="1"/>
  <c r="AE101" i="1"/>
  <c r="E102" i="1"/>
  <c r="AD102" i="1"/>
  <c r="AJ102" i="1" s="1"/>
  <c r="D102" i="1"/>
  <c r="AC102" i="1"/>
  <c r="AG102" i="1" s="1"/>
  <c r="AE102" i="1"/>
  <c r="E103" i="1"/>
  <c r="AD103" i="1"/>
  <c r="AJ103" i="1"/>
  <c r="D103" i="1"/>
  <c r="AC103" i="1" s="1"/>
  <c r="AE103" i="1"/>
  <c r="E104" i="1"/>
  <c r="AD104" i="1"/>
  <c r="AJ104" i="1" s="1"/>
  <c r="D104" i="1"/>
  <c r="AC104" i="1"/>
  <c r="AG104" i="1" s="1"/>
  <c r="AE104" i="1"/>
  <c r="E105" i="1"/>
  <c r="AD105" i="1"/>
  <c r="AJ105" i="1"/>
  <c r="D105" i="1"/>
  <c r="AC105" i="1" s="1"/>
  <c r="AE105" i="1"/>
  <c r="E106" i="1"/>
  <c r="AD106" i="1"/>
  <c r="AJ106" i="1" s="1"/>
  <c r="D106" i="1"/>
  <c r="AC106" i="1"/>
  <c r="AG106" i="1" s="1"/>
  <c r="AE106" i="1"/>
  <c r="E107" i="1"/>
  <c r="AD107" i="1"/>
  <c r="AJ107" i="1"/>
  <c r="D107" i="1"/>
  <c r="AC107" i="1" s="1"/>
  <c r="AE107" i="1"/>
  <c r="E108" i="1"/>
  <c r="AD108" i="1"/>
  <c r="AJ108" i="1" s="1"/>
  <c r="D108" i="1"/>
  <c r="AC108" i="1"/>
  <c r="AG108" i="1" s="1"/>
  <c r="AE108" i="1"/>
  <c r="E109" i="1"/>
  <c r="AD109" i="1"/>
  <c r="AJ109" i="1"/>
  <c r="D109" i="1"/>
  <c r="AC109" i="1" s="1"/>
  <c r="AE109" i="1"/>
  <c r="E110" i="1"/>
  <c r="AD110" i="1"/>
  <c r="AJ110" i="1" s="1"/>
  <c r="D110" i="1"/>
  <c r="AC110" i="1"/>
  <c r="AG110" i="1" s="1"/>
  <c r="AE110" i="1"/>
  <c r="E111" i="1"/>
  <c r="AD111" i="1"/>
  <c r="AJ111" i="1"/>
  <c r="D111" i="1"/>
  <c r="AC111" i="1" s="1"/>
  <c r="AE111" i="1"/>
  <c r="E112" i="1"/>
  <c r="AD112" i="1"/>
  <c r="AJ112" i="1" s="1"/>
  <c r="D112" i="1"/>
  <c r="AC112" i="1"/>
  <c r="AG112" i="1" s="1"/>
  <c r="AE112" i="1"/>
  <c r="E113" i="1"/>
  <c r="AD113" i="1"/>
  <c r="AJ113" i="1"/>
  <c r="D113" i="1"/>
  <c r="AC113" i="1" s="1"/>
  <c r="AE113" i="1"/>
  <c r="E114" i="1"/>
  <c r="AD114" i="1"/>
  <c r="AJ114" i="1" s="1"/>
  <c r="D114" i="1"/>
  <c r="AC114" i="1"/>
  <c r="AG114" i="1" s="1"/>
  <c r="AE114" i="1"/>
  <c r="E115" i="1"/>
  <c r="AD115" i="1"/>
  <c r="AJ115" i="1"/>
  <c r="D115" i="1"/>
  <c r="AC115" i="1" s="1"/>
  <c r="AE115" i="1"/>
  <c r="E116" i="1"/>
  <c r="AD116" i="1"/>
  <c r="AJ116" i="1" s="1"/>
  <c r="D116" i="1"/>
  <c r="AC116" i="1"/>
  <c r="AG116" i="1" s="1"/>
  <c r="AE116" i="1"/>
  <c r="E117" i="1"/>
  <c r="AD117" i="1"/>
  <c r="AJ117" i="1"/>
  <c r="D117" i="1"/>
  <c r="AC117" i="1" s="1"/>
  <c r="AE117" i="1"/>
  <c r="E118" i="1"/>
  <c r="AD118" i="1"/>
  <c r="AJ118" i="1" s="1"/>
  <c r="D118" i="1"/>
  <c r="AC118" i="1"/>
  <c r="AG118" i="1" s="1"/>
  <c r="AE118" i="1"/>
  <c r="E119" i="1"/>
  <c r="AD119" i="1"/>
  <c r="AJ119" i="1"/>
  <c r="D119" i="1"/>
  <c r="AC119" i="1" s="1"/>
  <c r="AE119" i="1"/>
  <c r="E120" i="1"/>
  <c r="AD120" i="1"/>
  <c r="AJ120" i="1" s="1"/>
  <c r="D120" i="1"/>
  <c r="AC120" i="1"/>
  <c r="AE120" i="1"/>
  <c r="E121" i="1"/>
  <c r="AD121" i="1"/>
  <c r="AJ121" i="1"/>
  <c r="D121" i="1"/>
  <c r="AC121" i="1" s="1"/>
  <c r="AG121" i="1" s="1"/>
  <c r="AH121" i="1" s="1"/>
  <c r="AE121" i="1"/>
  <c r="E122" i="1"/>
  <c r="AD122" i="1"/>
  <c r="AJ122" i="1" s="1"/>
  <c r="AK122" i="1" s="1"/>
  <c r="AM122" i="1" s="1"/>
  <c r="D122" i="1"/>
  <c r="AC122" i="1"/>
  <c r="AG122" i="1" s="1"/>
  <c r="AE122" i="1"/>
  <c r="E123" i="1"/>
  <c r="AD123" i="1"/>
  <c r="AJ123" i="1"/>
  <c r="D123" i="1"/>
  <c r="AC123" i="1" s="1"/>
  <c r="AG123" i="1" s="1"/>
  <c r="AE123" i="1"/>
  <c r="E124" i="1"/>
  <c r="AD124" i="1"/>
  <c r="AJ124" i="1" s="1"/>
  <c r="D124" i="1"/>
  <c r="AC124" i="1"/>
  <c r="AG124" i="1" s="1"/>
  <c r="AE124" i="1"/>
  <c r="E125" i="1"/>
  <c r="AD125" i="1"/>
  <c r="AJ125" i="1"/>
  <c r="D125" i="1"/>
  <c r="AC125" i="1" s="1"/>
  <c r="AG125" i="1" s="1"/>
  <c r="AH125" i="1" s="1"/>
  <c r="AE125" i="1"/>
  <c r="E126" i="1"/>
  <c r="AD126" i="1"/>
  <c r="AJ126" i="1" s="1"/>
  <c r="AK126" i="1" s="1"/>
  <c r="AM126" i="1" s="1"/>
  <c r="D126" i="1"/>
  <c r="AC126" i="1"/>
  <c r="AG126" i="1" s="1"/>
  <c r="AE126" i="1"/>
  <c r="E127" i="1"/>
  <c r="AD127" i="1"/>
  <c r="AJ127" i="1"/>
  <c r="D127" i="1"/>
  <c r="AC127" i="1" s="1"/>
  <c r="AG127" i="1" s="1"/>
  <c r="AE127" i="1"/>
  <c r="E128" i="1"/>
  <c r="AD128" i="1"/>
  <c r="AJ128" i="1" s="1"/>
  <c r="D128" i="1"/>
  <c r="AC128" i="1"/>
  <c r="AG128" i="1" s="1"/>
  <c r="AE128" i="1"/>
  <c r="E129" i="1"/>
  <c r="AD129" i="1"/>
  <c r="AJ129" i="1"/>
  <c r="D129" i="1"/>
  <c r="AC129" i="1" s="1"/>
  <c r="AG129" i="1" s="1"/>
  <c r="AH129" i="1" s="1"/>
  <c r="AE129" i="1"/>
  <c r="E130" i="1"/>
  <c r="AD130" i="1"/>
  <c r="AJ130" i="1" s="1"/>
  <c r="AK130" i="1" s="1"/>
  <c r="AM130" i="1" s="1"/>
  <c r="D130" i="1"/>
  <c r="AC130" i="1"/>
  <c r="AG130" i="1" s="1"/>
  <c r="AE130" i="1"/>
  <c r="E131" i="1"/>
  <c r="AD131" i="1"/>
  <c r="AJ131" i="1"/>
  <c r="D131" i="1"/>
  <c r="AC131" i="1" s="1"/>
  <c r="AG131" i="1" s="1"/>
  <c r="AE131" i="1"/>
  <c r="E132" i="1"/>
  <c r="AD132" i="1"/>
  <c r="AJ132" i="1" s="1"/>
  <c r="D132" i="1"/>
  <c r="AC132" i="1"/>
  <c r="AG132" i="1" s="1"/>
  <c r="AE132" i="1"/>
  <c r="E133" i="1"/>
  <c r="AD133" i="1"/>
  <c r="AJ133" i="1"/>
  <c r="D133" i="1"/>
  <c r="AC133" i="1" s="1"/>
  <c r="AG133" i="1" s="1"/>
  <c r="AH133" i="1" s="1"/>
  <c r="AE133" i="1"/>
  <c r="E134" i="1"/>
  <c r="AD134" i="1"/>
  <c r="AJ134" i="1" s="1"/>
  <c r="AK134" i="1" s="1"/>
  <c r="D134" i="1"/>
  <c r="AC134" i="1"/>
  <c r="AG134" i="1" s="1"/>
  <c r="AE134" i="1"/>
  <c r="AM134" i="1"/>
  <c r="E135" i="1"/>
  <c r="AD135" i="1"/>
  <c r="AJ135" i="1"/>
  <c r="D135" i="1"/>
  <c r="AC135" i="1" s="1"/>
  <c r="AG135" i="1" s="1"/>
  <c r="AE135" i="1"/>
  <c r="E136" i="1"/>
  <c r="AD136" i="1"/>
  <c r="AJ136" i="1" s="1"/>
  <c r="AK136" i="1" s="1"/>
  <c r="D136" i="1"/>
  <c r="AC136" i="1"/>
  <c r="AG136" i="1" s="1"/>
  <c r="AE136" i="1"/>
  <c r="AM136" i="1"/>
  <c r="E137" i="1"/>
  <c r="AD137" i="1"/>
  <c r="AJ137" i="1"/>
  <c r="D137" i="1"/>
  <c r="AC137" i="1" s="1"/>
  <c r="AG137" i="1" s="1"/>
  <c r="AE137" i="1"/>
  <c r="E138" i="1"/>
  <c r="AD138" i="1"/>
  <c r="AJ138" i="1" s="1"/>
  <c r="AK138" i="1" s="1"/>
  <c r="D138" i="1"/>
  <c r="AC138" i="1"/>
  <c r="AG138" i="1" s="1"/>
  <c r="AE138" i="1"/>
  <c r="AM138" i="1"/>
  <c r="E139" i="1"/>
  <c r="AD139" i="1"/>
  <c r="AJ139" i="1"/>
  <c r="D139" i="1"/>
  <c r="AC139" i="1" s="1"/>
  <c r="AG139" i="1" s="1"/>
  <c r="AE139" i="1"/>
  <c r="E140" i="1"/>
  <c r="AD140" i="1"/>
  <c r="AJ140" i="1" s="1"/>
  <c r="AK140" i="1" s="1"/>
  <c r="D140" i="1"/>
  <c r="AC140" i="1"/>
  <c r="AG140" i="1" s="1"/>
  <c r="AE140" i="1"/>
  <c r="AM140" i="1"/>
  <c r="E141" i="1"/>
  <c r="AD141" i="1"/>
  <c r="AJ141" i="1"/>
  <c r="D141" i="1"/>
  <c r="AC141" i="1" s="1"/>
  <c r="AG141" i="1" s="1"/>
  <c r="AH141" i="1" s="1"/>
  <c r="AE141" i="1"/>
  <c r="E142" i="1"/>
  <c r="AD142" i="1"/>
  <c r="AJ142" i="1" s="1"/>
  <c r="AK142" i="1" s="1"/>
  <c r="D142" i="1"/>
  <c r="AC142" i="1"/>
  <c r="AG142" i="1" s="1"/>
  <c r="AE142" i="1"/>
  <c r="AM142" i="1"/>
  <c r="E143" i="1"/>
  <c r="AD143" i="1"/>
  <c r="AJ143" i="1"/>
  <c r="D143" i="1"/>
  <c r="AC143" i="1" s="1"/>
  <c r="AE143" i="1"/>
  <c r="AG143" i="1"/>
  <c r="AK143" i="1"/>
  <c r="AM143" i="1" s="1"/>
  <c r="S143" i="1" s="1"/>
  <c r="E144" i="1"/>
  <c r="AD144" i="1"/>
  <c r="AJ144" i="1" s="1"/>
  <c r="D144" i="1"/>
  <c r="AC144" i="1"/>
  <c r="E145" i="1"/>
  <c r="AD145" i="1"/>
  <c r="AJ145" i="1"/>
  <c r="D145" i="1"/>
  <c r="AC145" i="1" s="1"/>
  <c r="AE145" i="1"/>
  <c r="E146" i="1"/>
  <c r="AD146" i="1"/>
  <c r="D146" i="1"/>
  <c r="AC146" i="1"/>
  <c r="E147" i="1"/>
  <c r="AD147" i="1"/>
  <c r="AJ147" i="1"/>
  <c r="D147" i="1"/>
  <c r="AC147" i="1" s="1"/>
  <c r="AE147" i="1"/>
  <c r="AG147" i="1"/>
  <c r="AK147" i="1"/>
  <c r="AM147" i="1" s="1"/>
  <c r="S147" i="1" s="1"/>
  <c r="E148" i="1"/>
  <c r="AD148" i="1"/>
  <c r="AJ148" i="1" s="1"/>
  <c r="D148" i="1"/>
  <c r="AC148" i="1"/>
  <c r="E149" i="1"/>
  <c r="AD149" i="1"/>
  <c r="AJ149" i="1"/>
  <c r="D149" i="1"/>
  <c r="AC149" i="1" s="1"/>
  <c r="AE149" i="1"/>
  <c r="E150" i="1"/>
  <c r="AD150" i="1"/>
  <c r="D150" i="1"/>
  <c r="AC150" i="1"/>
  <c r="E151" i="1"/>
  <c r="AD151" i="1"/>
  <c r="AJ151" i="1"/>
  <c r="D151" i="1"/>
  <c r="AC151" i="1" s="1"/>
  <c r="AE151" i="1"/>
  <c r="AG151" i="1"/>
  <c r="AK151" i="1"/>
  <c r="AM151" i="1" s="1"/>
  <c r="S151" i="1" s="1"/>
  <c r="E152" i="1"/>
  <c r="AD152" i="1"/>
  <c r="AJ152" i="1" s="1"/>
  <c r="D152" i="1"/>
  <c r="AC152" i="1"/>
  <c r="E153" i="1"/>
  <c r="AD153" i="1"/>
  <c r="AJ153" i="1"/>
  <c r="D153" i="1"/>
  <c r="AC153" i="1" s="1"/>
  <c r="AE153" i="1"/>
  <c r="E154" i="1"/>
  <c r="AD154" i="1"/>
  <c r="D154" i="1"/>
  <c r="AC154" i="1"/>
  <c r="E155" i="1"/>
  <c r="AD155" i="1"/>
  <c r="AJ155" i="1"/>
  <c r="D155" i="1"/>
  <c r="AC155" i="1" s="1"/>
  <c r="AE155" i="1"/>
  <c r="AG155" i="1"/>
  <c r="AK155" i="1"/>
  <c r="AM155" i="1" s="1"/>
  <c r="S155" i="1" s="1"/>
  <c r="E156" i="1"/>
  <c r="AD156" i="1"/>
  <c r="AJ156" i="1" s="1"/>
  <c r="D156" i="1"/>
  <c r="AC156" i="1"/>
  <c r="E157" i="1"/>
  <c r="AD157" i="1"/>
  <c r="AJ157" i="1"/>
  <c r="D157" i="1"/>
  <c r="AC157" i="1" s="1"/>
  <c r="AG157" i="1" s="1"/>
  <c r="AK157" i="1" s="1"/>
  <c r="AM157" i="1" s="1"/>
  <c r="S157" i="1" s="1"/>
  <c r="AE157" i="1"/>
  <c r="E158" i="1"/>
  <c r="AD158" i="1"/>
  <c r="D158" i="1"/>
  <c r="AC158" i="1"/>
  <c r="E159" i="1"/>
  <c r="AD159" i="1"/>
  <c r="AJ159" i="1"/>
  <c r="D159" i="1"/>
  <c r="AC159" i="1" s="1"/>
  <c r="AE159" i="1"/>
  <c r="AG159" i="1"/>
  <c r="AK159" i="1"/>
  <c r="AM159" i="1" s="1"/>
  <c r="S159" i="1" s="1"/>
  <c r="E160" i="1"/>
  <c r="AD160" i="1"/>
  <c r="AJ160" i="1" s="1"/>
  <c r="D160" i="1"/>
  <c r="AC160" i="1"/>
  <c r="E161" i="1"/>
  <c r="AD161" i="1"/>
  <c r="AJ161" i="1"/>
  <c r="D161" i="1"/>
  <c r="AC161" i="1" s="1"/>
  <c r="AE161" i="1"/>
  <c r="E162" i="1"/>
  <c r="AD162" i="1"/>
  <c r="AJ162" i="1" s="1"/>
  <c r="D162" i="1"/>
  <c r="AC162" i="1" s="1"/>
  <c r="AE162" i="1"/>
  <c r="E163" i="1"/>
  <c r="AD163" i="1"/>
  <c r="AJ163" i="1"/>
  <c r="D163" i="1"/>
  <c r="AC163" i="1" s="1"/>
  <c r="AE163" i="1"/>
  <c r="E164" i="1"/>
  <c r="AD164" i="1"/>
  <c r="AJ164" i="1" s="1"/>
  <c r="D164" i="1"/>
  <c r="AC164" i="1" s="1"/>
  <c r="AE164" i="1"/>
  <c r="E165" i="1"/>
  <c r="AD165" i="1"/>
  <c r="AJ165" i="1"/>
  <c r="D165" i="1"/>
  <c r="AC165" i="1" s="1"/>
  <c r="AG165" i="1" s="1"/>
  <c r="AE165" i="1"/>
  <c r="E166" i="1"/>
  <c r="AD166" i="1"/>
  <c r="AJ166" i="1" s="1"/>
  <c r="D166" i="1"/>
  <c r="AC166" i="1" s="1"/>
  <c r="AE166" i="1"/>
  <c r="E167" i="1"/>
  <c r="AD167" i="1"/>
  <c r="AJ167" i="1"/>
  <c r="D167" i="1"/>
  <c r="AC167" i="1" s="1"/>
  <c r="AE167" i="1"/>
  <c r="E168" i="1"/>
  <c r="AD168" i="1"/>
  <c r="AJ168" i="1" s="1"/>
  <c r="D168" i="1"/>
  <c r="AC168" i="1" s="1"/>
  <c r="AE168" i="1"/>
  <c r="E169" i="1"/>
  <c r="AD169" i="1"/>
  <c r="AJ169" i="1"/>
  <c r="D169" i="1"/>
  <c r="AC169" i="1" s="1"/>
  <c r="AE169" i="1"/>
  <c r="E170" i="1"/>
  <c r="AD170" i="1"/>
  <c r="AJ170" i="1" s="1"/>
  <c r="D170" i="1"/>
  <c r="AC170" i="1" s="1"/>
  <c r="AE170" i="1"/>
  <c r="E171" i="1"/>
  <c r="AD171" i="1"/>
  <c r="AJ171" i="1"/>
  <c r="D171" i="1"/>
  <c r="AC171" i="1" s="1"/>
  <c r="AE171" i="1"/>
  <c r="E172" i="1"/>
  <c r="AD172" i="1"/>
  <c r="AJ172" i="1" s="1"/>
  <c r="D172" i="1"/>
  <c r="AC172" i="1" s="1"/>
  <c r="AE172" i="1"/>
  <c r="E173" i="1"/>
  <c r="AD173" i="1"/>
  <c r="AJ173" i="1"/>
  <c r="D173" i="1"/>
  <c r="AC173" i="1" s="1"/>
  <c r="AG173" i="1" s="1"/>
  <c r="AE173" i="1"/>
  <c r="E174" i="1"/>
  <c r="AD174" i="1"/>
  <c r="AJ174" i="1" s="1"/>
  <c r="D174" i="1"/>
  <c r="AC174" i="1" s="1"/>
  <c r="AE174" i="1"/>
  <c r="E175" i="1"/>
  <c r="AD175" i="1"/>
  <c r="AJ175" i="1"/>
  <c r="D175" i="1"/>
  <c r="AC175" i="1" s="1"/>
  <c r="AE175" i="1"/>
  <c r="E176" i="1"/>
  <c r="AD176" i="1"/>
  <c r="AJ176" i="1" s="1"/>
  <c r="D176" i="1"/>
  <c r="AC176" i="1" s="1"/>
  <c r="AE176" i="1"/>
  <c r="E177" i="1"/>
  <c r="AD177" i="1"/>
  <c r="AJ177" i="1"/>
  <c r="D177" i="1"/>
  <c r="AC177" i="1" s="1"/>
  <c r="AE177" i="1"/>
  <c r="E178" i="1"/>
  <c r="AD178" i="1"/>
  <c r="AJ178" i="1" s="1"/>
  <c r="D178" i="1"/>
  <c r="AC178" i="1" s="1"/>
  <c r="AE178" i="1"/>
  <c r="E179" i="1"/>
  <c r="AD179" i="1"/>
  <c r="AJ179" i="1"/>
  <c r="D179" i="1"/>
  <c r="AC179" i="1" s="1"/>
  <c r="AE179" i="1"/>
  <c r="E180" i="1"/>
  <c r="AD180" i="1"/>
  <c r="AJ180" i="1" s="1"/>
  <c r="D180" i="1"/>
  <c r="AC180" i="1" s="1"/>
  <c r="AE180" i="1"/>
  <c r="E181" i="1"/>
  <c r="AD181" i="1"/>
  <c r="AJ181" i="1"/>
  <c r="D181" i="1"/>
  <c r="AC181" i="1" s="1"/>
  <c r="AG181" i="1" s="1"/>
  <c r="AE181" i="1"/>
  <c r="E182" i="1"/>
  <c r="AD182" i="1"/>
  <c r="AJ182" i="1" s="1"/>
  <c r="D182" i="1"/>
  <c r="AC182" i="1" s="1"/>
  <c r="AE182" i="1"/>
  <c r="E183" i="1"/>
  <c r="AD183" i="1"/>
  <c r="AJ183" i="1"/>
  <c r="D183" i="1"/>
  <c r="AC183" i="1" s="1"/>
  <c r="AE183" i="1"/>
  <c r="E184" i="1"/>
  <c r="AD184" i="1"/>
  <c r="AJ184" i="1" s="1"/>
  <c r="D184" i="1"/>
  <c r="AC184" i="1" s="1"/>
  <c r="AE184" i="1"/>
  <c r="E185" i="1"/>
  <c r="AD185" i="1"/>
  <c r="AJ185" i="1"/>
  <c r="D185" i="1"/>
  <c r="AC185" i="1" s="1"/>
  <c r="AE185" i="1"/>
  <c r="E186" i="1"/>
  <c r="AD186" i="1"/>
  <c r="AJ186" i="1" s="1"/>
  <c r="D186" i="1"/>
  <c r="AC186" i="1" s="1"/>
  <c r="AE186" i="1"/>
  <c r="E187" i="1"/>
  <c r="AD187" i="1"/>
  <c r="AJ187" i="1"/>
  <c r="D187" i="1"/>
  <c r="AC187" i="1" s="1"/>
  <c r="AE187" i="1"/>
  <c r="E188" i="1"/>
  <c r="AD188" i="1"/>
  <c r="AJ188" i="1" s="1"/>
  <c r="D188" i="1"/>
  <c r="AC188" i="1" s="1"/>
  <c r="AE188" i="1"/>
  <c r="E189" i="1"/>
  <c r="AD189" i="1"/>
  <c r="AJ189" i="1"/>
  <c r="D189" i="1"/>
  <c r="AC189" i="1" s="1"/>
  <c r="AE189" i="1"/>
  <c r="E190" i="1"/>
  <c r="AD190" i="1"/>
  <c r="AJ190" i="1" s="1"/>
  <c r="D190" i="1"/>
  <c r="AC190" i="1" s="1"/>
  <c r="AE190" i="1"/>
  <c r="E191" i="1"/>
  <c r="AD191" i="1"/>
  <c r="AJ191" i="1"/>
  <c r="D191" i="1"/>
  <c r="AC191" i="1" s="1"/>
  <c r="AE191" i="1"/>
  <c r="E192" i="1"/>
  <c r="AD192" i="1"/>
  <c r="AJ192" i="1" s="1"/>
  <c r="D192" i="1"/>
  <c r="AC192" i="1" s="1"/>
  <c r="AE192" i="1"/>
  <c r="E193" i="1"/>
  <c r="AD193" i="1"/>
  <c r="AJ193" i="1"/>
  <c r="AK193" i="1" s="1"/>
  <c r="AM193" i="1" s="1"/>
  <c r="S193" i="1" s="1"/>
  <c r="D193" i="1"/>
  <c r="AC193" i="1" s="1"/>
  <c r="AG193" i="1" s="1"/>
  <c r="AE193" i="1"/>
  <c r="E194" i="1"/>
  <c r="AD194" i="1"/>
  <c r="AJ194" i="1" s="1"/>
  <c r="D194" i="1"/>
  <c r="AC194" i="1" s="1"/>
  <c r="AE194" i="1"/>
  <c r="E195" i="1"/>
  <c r="AD195" i="1"/>
  <c r="AJ195" i="1"/>
  <c r="D195" i="1"/>
  <c r="AC195" i="1" s="1"/>
  <c r="AE195" i="1"/>
  <c r="E196" i="1"/>
  <c r="AD196" i="1"/>
  <c r="AJ196" i="1" s="1"/>
  <c r="D196" i="1"/>
  <c r="AC196" i="1" s="1"/>
  <c r="AE196" i="1"/>
  <c r="E197" i="1"/>
  <c r="AD197" i="1"/>
  <c r="AJ197" i="1"/>
  <c r="D197" i="1"/>
  <c r="AC197" i="1" s="1"/>
  <c r="AE197" i="1"/>
  <c r="E198" i="1"/>
  <c r="AD198" i="1"/>
  <c r="AJ198" i="1" s="1"/>
  <c r="D198" i="1"/>
  <c r="AC198" i="1" s="1"/>
  <c r="AE198" i="1"/>
  <c r="E199" i="1"/>
  <c r="AD199" i="1"/>
  <c r="D199" i="1"/>
  <c r="AC199" i="1" s="1"/>
  <c r="E200" i="1"/>
  <c r="AD200" i="1"/>
  <c r="AJ200" i="1" s="1"/>
  <c r="D200" i="1"/>
  <c r="AC200" i="1" s="1"/>
  <c r="AE200" i="1"/>
  <c r="E201" i="1"/>
  <c r="AD201" i="1"/>
  <c r="D201" i="1"/>
  <c r="AC201" i="1" s="1"/>
  <c r="E202" i="1"/>
  <c r="AD202" i="1"/>
  <c r="AJ202" i="1" s="1"/>
  <c r="D202" i="1"/>
  <c r="AC202" i="1"/>
  <c r="E203" i="1"/>
  <c r="AD203" i="1"/>
  <c r="AE203" i="1" s="1"/>
  <c r="AJ203" i="1"/>
  <c r="D203" i="1"/>
  <c r="AC203" i="1" s="1"/>
  <c r="E204" i="1"/>
  <c r="AD204" i="1"/>
  <c r="AJ204" i="1" s="1"/>
  <c r="D204" i="1"/>
  <c r="AC204" i="1"/>
  <c r="E205" i="1"/>
  <c r="AD205" i="1"/>
  <c r="AE205" i="1" s="1"/>
  <c r="AJ205" i="1"/>
  <c r="D205" i="1"/>
  <c r="AC205" i="1" s="1"/>
  <c r="E206" i="1"/>
  <c r="AD206" i="1"/>
  <c r="AJ206" i="1" s="1"/>
  <c r="D206" i="1"/>
  <c r="AC206" i="1"/>
  <c r="E207" i="1"/>
  <c r="AD207" i="1"/>
  <c r="AJ207" i="1"/>
  <c r="D207" i="1"/>
  <c r="AC207" i="1" s="1"/>
  <c r="AG207" i="1" s="1"/>
  <c r="AE207" i="1"/>
  <c r="AK207" i="1"/>
  <c r="AM207" i="1" s="1"/>
  <c r="S207" i="1" s="1"/>
  <c r="E208" i="1"/>
  <c r="AD208" i="1"/>
  <c r="AJ208" i="1" s="1"/>
  <c r="D208" i="1"/>
  <c r="AC208" i="1"/>
  <c r="AG208" i="1" s="1"/>
  <c r="AE208" i="1"/>
  <c r="E209" i="1"/>
  <c r="AD209" i="1"/>
  <c r="AJ209" i="1"/>
  <c r="D209" i="1"/>
  <c r="AC209" i="1" s="1"/>
  <c r="AG209" i="1" s="1"/>
  <c r="AE209" i="1"/>
  <c r="AK209" i="1"/>
  <c r="AM209" i="1" s="1"/>
  <c r="S209" i="1" s="1"/>
  <c r="E210" i="1"/>
  <c r="AD210" i="1"/>
  <c r="AJ210" i="1" s="1"/>
  <c r="D210" i="1"/>
  <c r="AC210" i="1"/>
  <c r="AG210" i="1" s="1"/>
  <c r="AE210" i="1"/>
  <c r="E211" i="1"/>
  <c r="AD211" i="1"/>
  <c r="AJ211" i="1"/>
  <c r="D211" i="1"/>
  <c r="AC211" i="1" s="1"/>
  <c r="AG211" i="1" s="1"/>
  <c r="AE211" i="1"/>
  <c r="AK211" i="1"/>
  <c r="AM211" i="1" s="1"/>
  <c r="S211" i="1" s="1"/>
  <c r="E212" i="1"/>
  <c r="AD212" i="1"/>
  <c r="AJ212" i="1" s="1"/>
  <c r="D212" i="1"/>
  <c r="AC212" i="1"/>
  <c r="AG212" i="1" s="1"/>
  <c r="AE212" i="1"/>
  <c r="E213" i="1"/>
  <c r="AD213" i="1"/>
  <c r="AJ213" i="1"/>
  <c r="D213" i="1"/>
  <c r="AC213" i="1" s="1"/>
  <c r="AG213" i="1" s="1"/>
  <c r="AE213" i="1"/>
  <c r="AK213" i="1"/>
  <c r="AM213" i="1" s="1"/>
  <c r="E214" i="1"/>
  <c r="AD214" i="1"/>
  <c r="AJ214" i="1" s="1"/>
  <c r="D214" i="1"/>
  <c r="AC214" i="1"/>
  <c r="E215" i="1"/>
  <c r="AD215" i="1"/>
  <c r="AJ215" i="1"/>
  <c r="D215" i="1"/>
  <c r="AC215" i="1" s="1"/>
  <c r="AG215" i="1" s="1"/>
  <c r="AE215" i="1"/>
  <c r="AK215" i="1"/>
  <c r="AM215" i="1" s="1"/>
  <c r="S215" i="1" s="1"/>
  <c r="E216" i="1"/>
  <c r="AD216" i="1"/>
  <c r="AJ216" i="1" s="1"/>
  <c r="D216" i="1"/>
  <c r="AC216" i="1"/>
  <c r="E217" i="1"/>
  <c r="AD217" i="1"/>
  <c r="AJ217" i="1"/>
  <c r="D217" i="1"/>
  <c r="AC217" i="1" s="1"/>
  <c r="AG217" i="1" s="1"/>
  <c r="AE217" i="1"/>
  <c r="AK217" i="1"/>
  <c r="AM217" i="1" s="1"/>
  <c r="E218" i="1"/>
  <c r="AD218" i="1"/>
  <c r="AJ218" i="1" s="1"/>
  <c r="D218" i="1"/>
  <c r="AC218" i="1"/>
  <c r="E219" i="1"/>
  <c r="AD219" i="1"/>
  <c r="AJ219" i="1"/>
  <c r="D219" i="1"/>
  <c r="AC219" i="1" s="1"/>
  <c r="AG219" i="1" s="1"/>
  <c r="AE219" i="1"/>
  <c r="AK219" i="1"/>
  <c r="AM219" i="1" s="1"/>
  <c r="S219" i="1" s="1"/>
  <c r="E220" i="1"/>
  <c r="AD220" i="1"/>
  <c r="AJ220" i="1" s="1"/>
  <c r="D220" i="1"/>
  <c r="AC220" i="1"/>
  <c r="E221" i="1"/>
  <c r="AD221" i="1"/>
  <c r="AJ221" i="1"/>
  <c r="D221" i="1"/>
  <c r="AC221" i="1" s="1"/>
  <c r="AG221" i="1" s="1"/>
  <c r="AE221" i="1"/>
  <c r="AK221" i="1"/>
  <c r="AM221" i="1" s="1"/>
  <c r="E222" i="1"/>
  <c r="AD222" i="1"/>
  <c r="AJ222" i="1" s="1"/>
  <c r="D222" i="1"/>
  <c r="AC222" i="1"/>
  <c r="E223" i="1"/>
  <c r="AD223" i="1"/>
  <c r="AJ223" i="1"/>
  <c r="D223" i="1"/>
  <c r="AC223" i="1" s="1"/>
  <c r="AG223" i="1" s="1"/>
  <c r="AE223" i="1"/>
  <c r="AK223" i="1"/>
  <c r="AM223" i="1" s="1"/>
  <c r="S223" i="1" s="1"/>
  <c r="E224" i="1"/>
  <c r="AD224" i="1"/>
  <c r="AJ224" i="1" s="1"/>
  <c r="D224" i="1"/>
  <c r="AC224" i="1" s="1"/>
  <c r="AE224" i="1"/>
  <c r="E225" i="1"/>
  <c r="AD225" i="1"/>
  <c r="AJ225" i="1" s="1"/>
  <c r="D225" i="1"/>
  <c r="AC225" i="1" s="1"/>
  <c r="AE225" i="1"/>
  <c r="E226" i="1"/>
  <c r="AD226" i="1"/>
  <c r="D226" i="1"/>
  <c r="AC226" i="1" s="1"/>
  <c r="E227" i="1"/>
  <c r="AD227" i="1"/>
  <c r="AJ227" i="1" s="1"/>
  <c r="D227" i="1"/>
  <c r="AC227" i="1" s="1"/>
  <c r="AG227" i="1" s="1"/>
  <c r="AE227" i="1"/>
  <c r="AK227" i="1"/>
  <c r="AM227" i="1" s="1"/>
  <c r="S227" i="1" s="1"/>
  <c r="E228" i="1"/>
  <c r="AD228" i="1"/>
  <c r="AJ228" i="1" s="1"/>
  <c r="D228" i="1"/>
  <c r="AC228" i="1" s="1"/>
  <c r="AE228" i="1"/>
  <c r="E229" i="1"/>
  <c r="AD229" i="1"/>
  <c r="AJ229" i="1" s="1"/>
  <c r="D229" i="1"/>
  <c r="AC229" i="1" s="1"/>
  <c r="AE229" i="1"/>
  <c r="E230" i="1"/>
  <c r="AD230" i="1"/>
  <c r="D230" i="1"/>
  <c r="AC230" i="1" s="1"/>
  <c r="E231" i="1"/>
  <c r="AD231" i="1"/>
  <c r="AJ231" i="1" s="1"/>
  <c r="D231" i="1"/>
  <c r="AC231" i="1" s="1"/>
  <c r="AG231" i="1" s="1"/>
  <c r="AE231" i="1"/>
  <c r="AK231" i="1"/>
  <c r="AM231" i="1" s="1"/>
  <c r="S231" i="1" s="1"/>
  <c r="E232" i="1"/>
  <c r="AD232" i="1"/>
  <c r="AJ232" i="1" s="1"/>
  <c r="D232" i="1"/>
  <c r="AC232" i="1" s="1"/>
  <c r="AE232" i="1"/>
  <c r="E233" i="1"/>
  <c r="AD233" i="1"/>
  <c r="AJ233" i="1" s="1"/>
  <c r="D233" i="1"/>
  <c r="AC233" i="1" s="1"/>
  <c r="AE233" i="1"/>
  <c r="E234" i="1"/>
  <c r="AD234" i="1"/>
  <c r="D234" i="1"/>
  <c r="AC234" i="1" s="1"/>
  <c r="E235" i="1"/>
  <c r="AD235" i="1"/>
  <c r="AJ235" i="1" s="1"/>
  <c r="D235" i="1"/>
  <c r="AC235" i="1" s="1"/>
  <c r="AG235" i="1" s="1"/>
  <c r="AE235" i="1"/>
  <c r="AK235" i="1"/>
  <c r="AM235" i="1" s="1"/>
  <c r="S235" i="1" s="1"/>
  <c r="E236" i="1"/>
  <c r="AD236" i="1"/>
  <c r="AJ236" i="1" s="1"/>
  <c r="D236" i="1"/>
  <c r="AC236" i="1" s="1"/>
  <c r="AE236" i="1"/>
  <c r="E237" i="1"/>
  <c r="AD237" i="1"/>
  <c r="AJ237" i="1" s="1"/>
  <c r="D237" i="1"/>
  <c r="AC237" i="1" s="1"/>
  <c r="AE237" i="1"/>
  <c r="E238" i="1"/>
  <c r="AD238" i="1"/>
  <c r="D238" i="1"/>
  <c r="AC238" i="1" s="1"/>
  <c r="E239" i="1"/>
  <c r="AD239" i="1"/>
  <c r="AJ239" i="1" s="1"/>
  <c r="D239" i="1"/>
  <c r="AC239" i="1" s="1"/>
  <c r="AG239" i="1" s="1"/>
  <c r="AE239" i="1"/>
  <c r="AK239" i="1"/>
  <c r="AM239" i="1" s="1"/>
  <c r="S239" i="1" s="1"/>
  <c r="E240" i="1"/>
  <c r="AD240" i="1"/>
  <c r="AJ240" i="1" s="1"/>
  <c r="D240" i="1"/>
  <c r="AC240" i="1" s="1"/>
  <c r="AE240" i="1"/>
  <c r="E241" i="1"/>
  <c r="AD241" i="1"/>
  <c r="AJ241" i="1" s="1"/>
  <c r="D241" i="1"/>
  <c r="AC241" i="1" s="1"/>
  <c r="AE241" i="1"/>
  <c r="E242" i="1"/>
  <c r="AD242" i="1"/>
  <c r="D242" i="1"/>
  <c r="AC242" i="1" s="1"/>
  <c r="E243" i="1"/>
  <c r="AD243" i="1"/>
  <c r="AJ243" i="1" s="1"/>
  <c r="D243" i="1"/>
  <c r="AC243" i="1" s="1"/>
  <c r="AG243" i="1" s="1"/>
  <c r="AE243" i="1"/>
  <c r="AK243" i="1"/>
  <c r="AM243" i="1" s="1"/>
  <c r="S243" i="1" s="1"/>
  <c r="E244" i="1"/>
  <c r="AD244" i="1"/>
  <c r="AJ244" i="1" s="1"/>
  <c r="D244" i="1"/>
  <c r="AC244" i="1" s="1"/>
  <c r="AE244" i="1"/>
  <c r="E245" i="1"/>
  <c r="AD245" i="1"/>
  <c r="AJ245" i="1" s="1"/>
  <c r="D245" i="1"/>
  <c r="AC245" i="1" s="1"/>
  <c r="AE245" i="1"/>
  <c r="E246" i="1"/>
  <c r="AD246" i="1"/>
  <c r="D246" i="1"/>
  <c r="AC246" i="1" s="1"/>
  <c r="E247" i="1"/>
  <c r="AD247" i="1"/>
  <c r="AJ247" i="1" s="1"/>
  <c r="D247" i="1"/>
  <c r="AC247" i="1" s="1"/>
  <c r="AG247" i="1" s="1"/>
  <c r="AE247" i="1"/>
  <c r="AK247" i="1"/>
  <c r="AM247" i="1" s="1"/>
  <c r="S247" i="1" s="1"/>
  <c r="E248" i="1"/>
  <c r="AD248" i="1"/>
  <c r="AJ248" i="1" s="1"/>
  <c r="D248" i="1"/>
  <c r="AC248" i="1" s="1"/>
  <c r="AE248" i="1"/>
  <c r="E249" i="1"/>
  <c r="AD249" i="1"/>
  <c r="AJ249" i="1" s="1"/>
  <c r="D249" i="1"/>
  <c r="AC249" i="1" s="1"/>
  <c r="AE249" i="1"/>
  <c r="E250" i="1"/>
  <c r="AD250" i="1"/>
  <c r="D250" i="1"/>
  <c r="AC250" i="1" s="1"/>
  <c r="E251" i="1"/>
  <c r="AD251" i="1"/>
  <c r="AJ251" i="1" s="1"/>
  <c r="D251" i="1"/>
  <c r="AC251" i="1" s="1"/>
  <c r="AG251" i="1" s="1"/>
  <c r="AE251" i="1"/>
  <c r="AK251" i="1"/>
  <c r="AM251" i="1" s="1"/>
  <c r="S251" i="1" s="1"/>
  <c r="E252" i="1"/>
  <c r="AD252" i="1"/>
  <c r="AJ252" i="1" s="1"/>
  <c r="D252" i="1"/>
  <c r="AC252" i="1" s="1"/>
  <c r="AE252" i="1"/>
  <c r="E253" i="1"/>
  <c r="AD253" i="1"/>
  <c r="AJ253" i="1" s="1"/>
  <c r="D253" i="1"/>
  <c r="AC253" i="1" s="1"/>
  <c r="AE253" i="1"/>
  <c r="E254" i="1"/>
  <c r="AD254" i="1"/>
  <c r="AJ254" i="1" s="1"/>
  <c r="D254" i="1"/>
  <c r="AC254" i="1" s="1"/>
  <c r="AG254" i="1" s="1"/>
  <c r="AE254" i="1"/>
  <c r="AK254" i="1"/>
  <c r="AM254" i="1" s="1"/>
  <c r="S254" i="1" s="1"/>
  <c r="E255" i="1"/>
  <c r="AD255" i="1"/>
  <c r="AJ255" i="1" s="1"/>
  <c r="D255" i="1"/>
  <c r="AC255" i="1" s="1"/>
  <c r="E256" i="1"/>
  <c r="AD256" i="1"/>
  <c r="AJ256" i="1" s="1"/>
  <c r="D256" i="1"/>
  <c r="AC256" i="1" s="1"/>
  <c r="AG256" i="1" s="1"/>
  <c r="AE256" i="1"/>
  <c r="AK256" i="1"/>
  <c r="AM256" i="1" s="1"/>
  <c r="S256" i="1" s="1"/>
  <c r="E257" i="1"/>
  <c r="AD257" i="1"/>
  <c r="AJ257" i="1" s="1"/>
  <c r="D257" i="1"/>
  <c r="AC257" i="1" s="1"/>
  <c r="E258" i="1"/>
  <c r="AD258" i="1"/>
  <c r="AJ258" i="1" s="1"/>
  <c r="D258" i="1"/>
  <c r="AC258" i="1" s="1"/>
  <c r="AG258" i="1" s="1"/>
  <c r="AE258" i="1"/>
  <c r="AK258" i="1"/>
  <c r="AM258" i="1" s="1"/>
  <c r="S258" i="1" s="1"/>
  <c r="E259" i="1"/>
  <c r="AD259" i="1"/>
  <c r="AJ259" i="1" s="1"/>
  <c r="D259" i="1"/>
  <c r="AC259" i="1" s="1"/>
  <c r="E260" i="1"/>
  <c r="AD260" i="1"/>
  <c r="AJ260" i="1" s="1"/>
  <c r="D260" i="1"/>
  <c r="AC260" i="1" s="1"/>
  <c r="AG260" i="1" s="1"/>
  <c r="AE260" i="1"/>
  <c r="AK260" i="1"/>
  <c r="AM260" i="1" s="1"/>
  <c r="S260" i="1" s="1"/>
  <c r="E261" i="1"/>
  <c r="AD261" i="1"/>
  <c r="AJ261" i="1" s="1"/>
  <c r="D261" i="1"/>
  <c r="AC261" i="1" s="1"/>
  <c r="E262" i="1"/>
  <c r="AD262" i="1"/>
  <c r="AJ262" i="1" s="1"/>
  <c r="D262" i="1"/>
  <c r="AC262" i="1" s="1"/>
  <c r="AG262" i="1" s="1"/>
  <c r="AE262" i="1"/>
  <c r="AK262" i="1"/>
  <c r="AM262" i="1" s="1"/>
  <c r="S262" i="1" s="1"/>
  <c r="E263" i="1"/>
  <c r="AD263" i="1"/>
  <c r="AJ263" i="1" s="1"/>
  <c r="D263" i="1"/>
  <c r="AC263" i="1" s="1"/>
  <c r="E264" i="1"/>
  <c r="AD264" i="1"/>
  <c r="AJ264" i="1" s="1"/>
  <c r="D264" i="1"/>
  <c r="AC264" i="1" s="1"/>
  <c r="AG264" i="1" s="1"/>
  <c r="AE264" i="1"/>
  <c r="AK264" i="1"/>
  <c r="AM264" i="1" s="1"/>
  <c r="S264" i="1" s="1"/>
  <c r="E265" i="1"/>
  <c r="AD265" i="1"/>
  <c r="AJ265" i="1" s="1"/>
  <c r="D265" i="1"/>
  <c r="AC265" i="1" s="1"/>
  <c r="E266" i="1"/>
  <c r="AD266" i="1"/>
  <c r="AJ266" i="1" s="1"/>
  <c r="D266" i="1"/>
  <c r="AC266" i="1" s="1"/>
  <c r="AG266" i="1" s="1"/>
  <c r="AE266" i="1"/>
  <c r="AK266" i="1"/>
  <c r="AM266" i="1" s="1"/>
  <c r="S266" i="1" s="1"/>
  <c r="E267" i="1"/>
  <c r="AD267" i="1"/>
  <c r="AJ267" i="1" s="1"/>
  <c r="D267" i="1"/>
  <c r="AC267" i="1" s="1"/>
  <c r="E268" i="1"/>
  <c r="AD268" i="1"/>
  <c r="AJ268" i="1" s="1"/>
  <c r="D268" i="1"/>
  <c r="AC268" i="1" s="1"/>
  <c r="AG268" i="1" s="1"/>
  <c r="AE268" i="1"/>
  <c r="AK268" i="1"/>
  <c r="AM268" i="1" s="1"/>
  <c r="S268" i="1" s="1"/>
  <c r="E269" i="1"/>
  <c r="AD269" i="1"/>
  <c r="AJ269" i="1" s="1"/>
  <c r="D269" i="1"/>
  <c r="AC269" i="1" s="1"/>
  <c r="E270" i="1"/>
  <c r="AD270" i="1"/>
  <c r="AJ270" i="1" s="1"/>
  <c r="D270" i="1"/>
  <c r="AC270" i="1" s="1"/>
  <c r="AG270" i="1" s="1"/>
  <c r="AE270" i="1"/>
  <c r="AK270" i="1"/>
  <c r="AM270" i="1" s="1"/>
  <c r="S270" i="1" s="1"/>
  <c r="E271" i="1"/>
  <c r="AD271" i="1"/>
  <c r="AJ271" i="1" s="1"/>
  <c r="D271" i="1"/>
  <c r="AC271" i="1" s="1"/>
  <c r="E272" i="1"/>
  <c r="AD272" i="1"/>
  <c r="AJ272" i="1" s="1"/>
  <c r="D272" i="1"/>
  <c r="AC272" i="1" s="1"/>
  <c r="AG272" i="1" s="1"/>
  <c r="AE272" i="1"/>
  <c r="AK272" i="1"/>
  <c r="AM272" i="1" s="1"/>
  <c r="S272" i="1" s="1"/>
  <c r="E273" i="1"/>
  <c r="AD273" i="1"/>
  <c r="AJ273" i="1" s="1"/>
  <c r="D273" i="1"/>
  <c r="AC273" i="1" s="1"/>
  <c r="E274" i="1"/>
  <c r="AD274" i="1"/>
  <c r="AJ274" i="1" s="1"/>
  <c r="D274" i="1"/>
  <c r="AC274" i="1" s="1"/>
  <c r="AG274" i="1" s="1"/>
  <c r="AE274" i="1"/>
  <c r="AK274" i="1"/>
  <c r="AM274" i="1" s="1"/>
  <c r="S274" i="1" s="1"/>
  <c r="E275" i="1"/>
  <c r="AD275" i="1"/>
  <c r="AJ275" i="1" s="1"/>
  <c r="D275" i="1"/>
  <c r="AC275" i="1" s="1"/>
  <c r="E276" i="1"/>
  <c r="AD276" i="1"/>
  <c r="AJ276" i="1" s="1"/>
  <c r="D276" i="1"/>
  <c r="AC276" i="1" s="1"/>
  <c r="AG276" i="1" s="1"/>
  <c r="AE276" i="1"/>
  <c r="AK276" i="1"/>
  <c r="AM276" i="1" s="1"/>
  <c r="S276" i="1" s="1"/>
  <c r="E277" i="1"/>
  <c r="AD277" i="1"/>
  <c r="AJ277" i="1" s="1"/>
  <c r="D277" i="1"/>
  <c r="AC277" i="1" s="1"/>
  <c r="E278" i="1"/>
  <c r="AD278" i="1"/>
  <c r="AJ278" i="1" s="1"/>
  <c r="D278" i="1"/>
  <c r="AC278" i="1" s="1"/>
  <c r="AG278" i="1" s="1"/>
  <c r="AE278" i="1"/>
  <c r="AK278" i="1"/>
  <c r="AM278" i="1" s="1"/>
  <c r="S278" i="1" s="1"/>
  <c r="E279" i="1"/>
  <c r="AD279" i="1"/>
  <c r="AJ279" i="1" s="1"/>
  <c r="D279" i="1"/>
  <c r="AC279" i="1" s="1"/>
  <c r="E280" i="1"/>
  <c r="AD280" i="1"/>
  <c r="AJ280" i="1" s="1"/>
  <c r="D280" i="1"/>
  <c r="AC280" i="1" s="1"/>
  <c r="AG280" i="1" s="1"/>
  <c r="AE280" i="1"/>
  <c r="AK280" i="1"/>
  <c r="AM280" i="1" s="1"/>
  <c r="S280" i="1" s="1"/>
  <c r="E281" i="1"/>
  <c r="AD281" i="1"/>
  <c r="AJ281" i="1" s="1"/>
  <c r="D281" i="1"/>
  <c r="AC281" i="1" s="1"/>
  <c r="E282" i="1"/>
  <c r="AD282" i="1"/>
  <c r="AJ282" i="1" s="1"/>
  <c r="D282" i="1"/>
  <c r="AC282" i="1" s="1"/>
  <c r="AG282" i="1" s="1"/>
  <c r="AE282" i="1"/>
  <c r="AK282" i="1"/>
  <c r="AM282" i="1" s="1"/>
  <c r="S282" i="1" s="1"/>
  <c r="E283" i="1"/>
  <c r="AD283" i="1"/>
  <c r="AJ283" i="1" s="1"/>
  <c r="D283" i="1"/>
  <c r="AC283" i="1" s="1"/>
  <c r="E284" i="1"/>
  <c r="AD284" i="1"/>
  <c r="AJ284" i="1" s="1"/>
  <c r="D284" i="1"/>
  <c r="AC284" i="1" s="1"/>
  <c r="AG284" i="1" s="1"/>
  <c r="AE284" i="1"/>
  <c r="AK284" i="1"/>
  <c r="AM284" i="1" s="1"/>
  <c r="S284" i="1" s="1"/>
  <c r="E285" i="1"/>
  <c r="AD285" i="1"/>
  <c r="AJ285" i="1" s="1"/>
  <c r="D285" i="1"/>
  <c r="AC285" i="1" s="1"/>
  <c r="E286" i="1"/>
  <c r="AD286" i="1"/>
  <c r="AJ286" i="1" s="1"/>
  <c r="D286" i="1"/>
  <c r="AC286" i="1" s="1"/>
  <c r="AE286" i="1"/>
  <c r="E287" i="1"/>
  <c r="AD287" i="1"/>
  <c r="AJ287" i="1"/>
  <c r="D287" i="1"/>
  <c r="AC287" i="1" s="1"/>
  <c r="AE287" i="1"/>
  <c r="E288" i="1"/>
  <c r="AD288" i="1"/>
  <c r="AJ288" i="1" s="1"/>
  <c r="D288" i="1"/>
  <c r="AC288" i="1" s="1"/>
  <c r="AE288" i="1"/>
  <c r="E289" i="1"/>
  <c r="AD289" i="1"/>
  <c r="AJ289" i="1"/>
  <c r="D289" i="1"/>
  <c r="AC289" i="1" s="1"/>
  <c r="AE289" i="1"/>
  <c r="E290" i="1"/>
  <c r="AD290" i="1"/>
  <c r="AJ290" i="1" s="1"/>
  <c r="D290" i="1"/>
  <c r="AC290" i="1" s="1"/>
  <c r="AE290" i="1"/>
  <c r="E291" i="1"/>
  <c r="AD291" i="1"/>
  <c r="AJ291" i="1"/>
  <c r="D291" i="1"/>
  <c r="AC291" i="1" s="1"/>
  <c r="AG291" i="1" s="1"/>
  <c r="AH291" i="1" s="1"/>
  <c r="AE291" i="1"/>
  <c r="E292" i="1"/>
  <c r="AD292" i="1"/>
  <c r="AJ292" i="1" s="1"/>
  <c r="D292" i="1"/>
  <c r="AC292" i="1" s="1"/>
  <c r="AE292" i="1"/>
  <c r="E293" i="1"/>
  <c r="AD293" i="1"/>
  <c r="AJ293" i="1"/>
  <c r="D293" i="1"/>
  <c r="AC293" i="1" s="1"/>
  <c r="AE293" i="1"/>
  <c r="E294" i="1"/>
  <c r="AD294" i="1"/>
  <c r="AJ294" i="1" s="1"/>
  <c r="D294" i="1"/>
  <c r="AC294" i="1" s="1"/>
  <c r="AE294" i="1"/>
  <c r="E295" i="1"/>
  <c r="AD295" i="1"/>
  <c r="AJ295" i="1"/>
  <c r="D295" i="1"/>
  <c r="AC295" i="1" s="1"/>
  <c r="AE295" i="1"/>
  <c r="E296" i="1"/>
  <c r="AD296" i="1"/>
  <c r="AJ296" i="1" s="1"/>
  <c r="D296" i="1"/>
  <c r="AC296" i="1" s="1"/>
  <c r="AE296" i="1"/>
  <c r="E297" i="1"/>
  <c r="AD297" i="1"/>
  <c r="AJ297" i="1"/>
  <c r="D297" i="1"/>
  <c r="AC297" i="1" s="1"/>
  <c r="AE297" i="1"/>
  <c r="E298" i="1"/>
  <c r="AD298" i="1"/>
  <c r="AJ298" i="1" s="1"/>
  <c r="D298" i="1"/>
  <c r="AC298" i="1" s="1"/>
  <c r="AE298" i="1"/>
  <c r="E299" i="1"/>
  <c r="AD299" i="1"/>
  <c r="AJ299" i="1"/>
  <c r="D299" i="1"/>
  <c r="AC299" i="1" s="1"/>
  <c r="AG299" i="1" s="1"/>
  <c r="AH299" i="1" s="1"/>
  <c r="AE299" i="1"/>
  <c r="E300" i="1"/>
  <c r="AD300" i="1"/>
  <c r="AJ300" i="1" s="1"/>
  <c r="D300" i="1"/>
  <c r="AC300" i="1" s="1"/>
  <c r="AE300" i="1"/>
  <c r="E301" i="1"/>
  <c r="AD301" i="1"/>
  <c r="AJ301" i="1"/>
  <c r="D301" i="1"/>
  <c r="AC301" i="1" s="1"/>
  <c r="AE301" i="1"/>
  <c r="E302" i="1"/>
  <c r="AD302" i="1"/>
  <c r="AJ302" i="1" s="1"/>
  <c r="D302" i="1"/>
  <c r="AC302" i="1" s="1"/>
  <c r="AE302" i="1"/>
  <c r="E303" i="1"/>
  <c r="AD303" i="1"/>
  <c r="AJ303" i="1"/>
  <c r="D303" i="1"/>
  <c r="AC303" i="1" s="1"/>
  <c r="AE303" i="1"/>
  <c r="E304" i="1"/>
  <c r="AD304" i="1"/>
  <c r="AJ304" i="1"/>
  <c r="D304" i="1"/>
  <c r="AC304" i="1"/>
  <c r="AG304" i="1" s="1"/>
  <c r="AE304" i="1"/>
  <c r="E305" i="1"/>
  <c r="AD305" i="1"/>
  <c r="AJ305" i="1"/>
  <c r="D305" i="1"/>
  <c r="AC305" i="1"/>
  <c r="AE305" i="1"/>
  <c r="AG305" i="1"/>
  <c r="E306" i="1"/>
  <c r="AD306" i="1"/>
  <c r="AJ306" i="1"/>
  <c r="AK306" i="1" s="1"/>
  <c r="D306" i="1"/>
  <c r="AC306" i="1"/>
  <c r="AG306" i="1" s="1"/>
  <c r="AE306" i="1"/>
  <c r="AM306" i="1"/>
  <c r="E307" i="1"/>
  <c r="AD307" i="1"/>
  <c r="AJ307" i="1"/>
  <c r="D307" i="1"/>
  <c r="AC307" i="1"/>
  <c r="AE307" i="1"/>
  <c r="AG307" i="1"/>
  <c r="E308" i="1"/>
  <c r="AD308" i="1"/>
  <c r="AJ308" i="1"/>
  <c r="D308" i="1"/>
  <c r="AC308" i="1"/>
  <c r="AG308" i="1" s="1"/>
  <c r="AE308" i="1"/>
  <c r="E309" i="1"/>
  <c r="AD309" i="1"/>
  <c r="AJ309" i="1"/>
  <c r="D309" i="1"/>
  <c r="AC309" i="1"/>
  <c r="AE309" i="1"/>
  <c r="AG309" i="1"/>
  <c r="E310" i="1"/>
  <c r="AD310" i="1"/>
  <c r="AJ310" i="1"/>
  <c r="AK310" i="1" s="1"/>
  <c r="D310" i="1"/>
  <c r="AC310" i="1"/>
  <c r="AG310" i="1" s="1"/>
  <c r="AE310" i="1"/>
  <c r="AM310" i="1"/>
  <c r="R310" i="1" s="1"/>
  <c r="E311" i="1"/>
  <c r="AD311" i="1"/>
  <c r="AJ311" i="1"/>
  <c r="D311" i="1"/>
  <c r="AC311" i="1"/>
  <c r="AE311" i="1"/>
  <c r="AG311" i="1"/>
  <c r="E312" i="1"/>
  <c r="AD312" i="1"/>
  <c r="AJ312" i="1"/>
  <c r="D312" i="1"/>
  <c r="AC312" i="1"/>
  <c r="AG312" i="1" s="1"/>
  <c r="AE312" i="1"/>
  <c r="E313" i="1"/>
  <c r="AD313" i="1"/>
  <c r="AJ313" i="1"/>
  <c r="D313" i="1"/>
  <c r="AC313" i="1"/>
  <c r="AE313" i="1"/>
  <c r="AG313" i="1"/>
  <c r="E314" i="1"/>
  <c r="AD314" i="1"/>
  <c r="AJ314" i="1"/>
  <c r="AK314" i="1" s="1"/>
  <c r="D314" i="1"/>
  <c r="AC314" i="1"/>
  <c r="AG314" i="1" s="1"/>
  <c r="AE314" i="1"/>
  <c r="AM314" i="1"/>
  <c r="E315" i="1"/>
  <c r="AD315" i="1"/>
  <c r="AJ315" i="1"/>
  <c r="D315" i="1"/>
  <c r="AC315" i="1"/>
  <c r="AE315" i="1"/>
  <c r="AG315" i="1"/>
  <c r="E316" i="1"/>
  <c r="AD316" i="1"/>
  <c r="AJ316" i="1"/>
  <c r="D316" i="1"/>
  <c r="AC316" i="1"/>
  <c r="AG316" i="1" s="1"/>
  <c r="AE316" i="1"/>
  <c r="E317" i="1"/>
  <c r="AD317" i="1"/>
  <c r="AJ317" i="1"/>
  <c r="D317" i="1"/>
  <c r="AC317" i="1"/>
  <c r="AE317" i="1"/>
  <c r="AG317" i="1"/>
  <c r="E318" i="1"/>
  <c r="AD318" i="1"/>
  <c r="AJ318" i="1"/>
  <c r="AK318" i="1" s="1"/>
  <c r="D318" i="1"/>
  <c r="AC318" i="1"/>
  <c r="AG318" i="1" s="1"/>
  <c r="AE318" i="1"/>
  <c r="AM318" i="1"/>
  <c r="E319" i="1"/>
  <c r="AD319" i="1"/>
  <c r="AJ319" i="1"/>
  <c r="D319" i="1"/>
  <c r="AC319" i="1"/>
  <c r="AE319" i="1"/>
  <c r="AG319" i="1"/>
  <c r="E320" i="1"/>
  <c r="AD320" i="1"/>
  <c r="AJ320" i="1"/>
  <c r="D320" i="1"/>
  <c r="AC320" i="1"/>
  <c r="AG320" i="1" s="1"/>
  <c r="AE320" i="1"/>
  <c r="E321" i="1"/>
  <c r="AD321" i="1"/>
  <c r="AJ321" i="1"/>
  <c r="D321" i="1"/>
  <c r="AC321" i="1"/>
  <c r="AE321" i="1"/>
  <c r="AG321" i="1"/>
  <c r="E322" i="1"/>
  <c r="AD322" i="1"/>
  <c r="AJ322" i="1"/>
  <c r="AK322" i="1" s="1"/>
  <c r="D322" i="1"/>
  <c r="AC322" i="1"/>
  <c r="AG322" i="1" s="1"/>
  <c r="AE322" i="1"/>
  <c r="AM322" i="1"/>
  <c r="E323" i="1"/>
  <c r="AD323" i="1"/>
  <c r="AJ323" i="1"/>
  <c r="D323" i="1"/>
  <c r="AC323" i="1"/>
  <c r="AE323" i="1"/>
  <c r="AG323" i="1"/>
  <c r="E324" i="1"/>
  <c r="AD324" i="1"/>
  <c r="AJ324" i="1"/>
  <c r="D324" i="1"/>
  <c r="AC324" i="1"/>
  <c r="AG324" i="1" s="1"/>
  <c r="AE324" i="1"/>
  <c r="E325" i="1"/>
  <c r="AD325" i="1"/>
  <c r="AJ325" i="1"/>
  <c r="D325" i="1"/>
  <c r="AC325" i="1"/>
  <c r="AE325" i="1"/>
  <c r="AG325" i="1"/>
  <c r="E326" i="1"/>
  <c r="AD326" i="1"/>
  <c r="AJ326" i="1"/>
  <c r="AK326" i="1" s="1"/>
  <c r="D326" i="1"/>
  <c r="AC326" i="1"/>
  <c r="AG326" i="1" s="1"/>
  <c r="AE326" i="1"/>
  <c r="AM326" i="1"/>
  <c r="R326" i="1" s="1"/>
  <c r="E327" i="1"/>
  <c r="AD327" i="1"/>
  <c r="AJ327" i="1"/>
  <c r="D327" i="1"/>
  <c r="AC327" i="1"/>
  <c r="AE327" i="1"/>
  <c r="AG327" i="1"/>
  <c r="E328" i="1"/>
  <c r="AD328" i="1"/>
  <c r="AJ328" i="1"/>
  <c r="D328" i="1"/>
  <c r="AC328" i="1"/>
  <c r="AG328" i="1" s="1"/>
  <c r="AE328" i="1"/>
  <c r="E329" i="1"/>
  <c r="AD329" i="1"/>
  <c r="AJ329" i="1"/>
  <c r="D329" i="1"/>
  <c r="AC329" i="1"/>
  <c r="AE329" i="1"/>
  <c r="AG329" i="1"/>
  <c r="E330" i="1"/>
  <c r="AD330" i="1"/>
  <c r="AJ330" i="1"/>
  <c r="AK330" i="1" s="1"/>
  <c r="D330" i="1"/>
  <c r="AC330" i="1"/>
  <c r="AG330" i="1" s="1"/>
  <c r="AE330" i="1"/>
  <c r="AM330" i="1"/>
  <c r="E331" i="1"/>
  <c r="AD331" i="1"/>
  <c r="AJ331" i="1"/>
  <c r="D331" i="1"/>
  <c r="AC331" i="1"/>
  <c r="AE331" i="1"/>
  <c r="AG331" i="1"/>
  <c r="E332" i="1"/>
  <c r="AD332" i="1"/>
  <c r="AJ332" i="1"/>
  <c r="D332" i="1"/>
  <c r="AC332" i="1"/>
  <c r="AG332" i="1" s="1"/>
  <c r="AE332" i="1"/>
  <c r="E333" i="1"/>
  <c r="AD333" i="1"/>
  <c r="AJ333" i="1"/>
  <c r="D333" i="1"/>
  <c r="AC333" i="1"/>
  <c r="AE333" i="1"/>
  <c r="AG333" i="1"/>
  <c r="E334" i="1"/>
  <c r="AD334" i="1"/>
  <c r="AJ334" i="1"/>
  <c r="AK334" i="1" s="1"/>
  <c r="D334" i="1"/>
  <c r="AC334" i="1"/>
  <c r="AG334" i="1" s="1"/>
  <c r="AE334" i="1"/>
  <c r="AM334" i="1"/>
  <c r="E335" i="1"/>
  <c r="AD335" i="1"/>
  <c r="AJ335" i="1"/>
  <c r="D335" i="1"/>
  <c r="AC335" i="1"/>
  <c r="AE335" i="1"/>
  <c r="AG335" i="1"/>
  <c r="E336" i="1"/>
  <c r="AD336" i="1"/>
  <c r="AJ336" i="1"/>
  <c r="D336" i="1"/>
  <c r="AC336" i="1"/>
  <c r="AG336" i="1" s="1"/>
  <c r="AE336" i="1"/>
  <c r="E337" i="1"/>
  <c r="AD337" i="1"/>
  <c r="AJ337" i="1"/>
  <c r="D337" i="1"/>
  <c r="AC337" i="1"/>
  <c r="AE337" i="1"/>
  <c r="AG337" i="1"/>
  <c r="E338" i="1"/>
  <c r="AD338" i="1"/>
  <c r="AJ338" i="1"/>
  <c r="D338" i="1"/>
  <c r="AC338" i="1"/>
  <c r="AE338" i="1"/>
  <c r="E339" i="1"/>
  <c r="AD339" i="1"/>
  <c r="AJ339" i="1"/>
  <c r="D339" i="1"/>
  <c r="AC339" i="1"/>
  <c r="AE339" i="1"/>
  <c r="AG339" i="1"/>
  <c r="E340" i="1"/>
  <c r="AD340" i="1"/>
  <c r="AJ340" i="1"/>
  <c r="D340" i="1"/>
  <c r="AC340" i="1"/>
  <c r="AE340" i="1"/>
  <c r="E341" i="1"/>
  <c r="AD341" i="1"/>
  <c r="AJ341" i="1"/>
  <c r="D341" i="1"/>
  <c r="AC341" i="1"/>
  <c r="AE341" i="1"/>
  <c r="AG341" i="1"/>
  <c r="E342" i="1"/>
  <c r="AD342" i="1"/>
  <c r="AJ342" i="1"/>
  <c r="D342" i="1"/>
  <c r="AC342" i="1"/>
  <c r="AE342" i="1"/>
  <c r="E343" i="1"/>
  <c r="AD343" i="1"/>
  <c r="AJ343" i="1"/>
  <c r="D343" i="1"/>
  <c r="AC343" i="1"/>
  <c r="AE343" i="1"/>
  <c r="AG343" i="1"/>
  <c r="E344" i="1"/>
  <c r="AD344" i="1"/>
  <c r="AJ344" i="1"/>
  <c r="D344" i="1"/>
  <c r="AC344" i="1"/>
  <c r="AE344" i="1"/>
  <c r="E345" i="1"/>
  <c r="AD345" i="1"/>
  <c r="AJ345" i="1"/>
  <c r="D345" i="1"/>
  <c r="AC345" i="1"/>
  <c r="AE345" i="1"/>
  <c r="AG345" i="1"/>
  <c r="E346" i="1"/>
  <c r="AD346" i="1"/>
  <c r="AJ346" i="1"/>
  <c r="D346" i="1"/>
  <c r="AC346" i="1"/>
  <c r="AE346" i="1"/>
  <c r="E347" i="1"/>
  <c r="AD347" i="1"/>
  <c r="AJ347" i="1"/>
  <c r="D347" i="1"/>
  <c r="AC347" i="1"/>
  <c r="AE347" i="1"/>
  <c r="AG347" i="1"/>
  <c r="E348" i="1"/>
  <c r="AD348" i="1"/>
  <c r="AJ348" i="1"/>
  <c r="D348" i="1"/>
  <c r="AC348" i="1"/>
  <c r="AE348" i="1"/>
  <c r="E349" i="1"/>
  <c r="AD349" i="1"/>
  <c r="AJ349" i="1"/>
  <c r="D349" i="1"/>
  <c r="AC349" i="1"/>
  <c r="AE349" i="1"/>
  <c r="AG349" i="1"/>
  <c r="E350" i="1"/>
  <c r="AD350" i="1"/>
  <c r="AJ350" i="1"/>
  <c r="D350" i="1"/>
  <c r="AC350" i="1"/>
  <c r="AE350" i="1"/>
  <c r="E351" i="1"/>
  <c r="AD351" i="1"/>
  <c r="AJ351" i="1"/>
  <c r="D351" i="1"/>
  <c r="AC351" i="1"/>
  <c r="AE351" i="1"/>
  <c r="AG351" i="1"/>
  <c r="E352" i="1"/>
  <c r="AD352" i="1"/>
  <c r="AJ352" i="1"/>
  <c r="D352" i="1"/>
  <c r="AC352" i="1"/>
  <c r="AE352" i="1"/>
  <c r="E353" i="1"/>
  <c r="AD353" i="1"/>
  <c r="AJ353" i="1"/>
  <c r="D353" i="1"/>
  <c r="AC353" i="1"/>
  <c r="AE353" i="1"/>
  <c r="AG353" i="1"/>
  <c r="E354" i="1"/>
  <c r="AD354" i="1"/>
  <c r="AJ354" i="1"/>
  <c r="D354" i="1"/>
  <c r="AC354" i="1"/>
  <c r="AE354" i="1"/>
  <c r="E355" i="1"/>
  <c r="AD355" i="1"/>
  <c r="AJ355" i="1"/>
  <c r="D355" i="1"/>
  <c r="AC355" i="1"/>
  <c r="AE355" i="1"/>
  <c r="AG355" i="1"/>
  <c r="E356" i="1"/>
  <c r="AD356" i="1"/>
  <c r="AJ356" i="1"/>
  <c r="D356" i="1"/>
  <c r="AC356" i="1"/>
  <c r="AE356" i="1"/>
  <c r="E357" i="1"/>
  <c r="AD357" i="1"/>
  <c r="AJ357" i="1"/>
  <c r="D357" i="1"/>
  <c r="AC357" i="1" s="1"/>
  <c r="AE357" i="1"/>
  <c r="AG357" i="1"/>
  <c r="E358" i="1"/>
  <c r="AD358" i="1"/>
  <c r="AJ358" i="1" s="1"/>
  <c r="D358" i="1"/>
  <c r="AC358" i="1"/>
  <c r="AG358" i="1" s="1"/>
  <c r="AH358" i="1" s="1"/>
  <c r="AI358" i="1" s="1"/>
  <c r="Q358" i="1" s="1"/>
  <c r="AE358" i="1"/>
  <c r="E359" i="1"/>
  <c r="AD359" i="1"/>
  <c r="AJ359" i="1"/>
  <c r="D359" i="1"/>
  <c r="AC359" i="1" s="1"/>
  <c r="AE359" i="1"/>
  <c r="AG359" i="1"/>
  <c r="AH359" i="1" s="1"/>
  <c r="E360" i="1"/>
  <c r="AD360" i="1"/>
  <c r="AJ360" i="1" s="1"/>
  <c r="D360" i="1"/>
  <c r="AC360" i="1"/>
  <c r="AG360" i="1" s="1"/>
  <c r="AE360" i="1"/>
  <c r="E361" i="1"/>
  <c r="AD361" i="1"/>
  <c r="AJ361" i="1"/>
  <c r="D361" i="1"/>
  <c r="AC361" i="1" s="1"/>
  <c r="AE361" i="1"/>
  <c r="AG361" i="1"/>
  <c r="E362" i="1"/>
  <c r="AD362" i="1"/>
  <c r="AJ362" i="1" s="1"/>
  <c r="D362" i="1"/>
  <c r="AC362" i="1"/>
  <c r="AG362" i="1" s="1"/>
  <c r="AE362" i="1"/>
  <c r="E363" i="1"/>
  <c r="AD363" i="1"/>
  <c r="AJ363" i="1"/>
  <c r="D363" i="1"/>
  <c r="AC363" i="1" s="1"/>
  <c r="AE363" i="1"/>
  <c r="AG363" i="1"/>
  <c r="AH363" i="1" s="1"/>
  <c r="E364" i="1"/>
  <c r="AD364" i="1"/>
  <c r="AJ364" i="1" s="1"/>
  <c r="D364" i="1"/>
  <c r="AC364" i="1"/>
  <c r="AG364" i="1" s="1"/>
  <c r="AE364" i="1"/>
  <c r="E365" i="1"/>
  <c r="AD365" i="1"/>
  <c r="AJ365" i="1"/>
  <c r="D365" i="1"/>
  <c r="AC365" i="1" s="1"/>
  <c r="AE365" i="1"/>
  <c r="AG365" i="1"/>
  <c r="E366" i="1"/>
  <c r="AD366" i="1"/>
  <c r="AJ366" i="1" s="1"/>
  <c r="D366" i="1"/>
  <c r="AC366" i="1"/>
  <c r="AE366" i="1"/>
  <c r="E367" i="1"/>
  <c r="AD367" i="1"/>
  <c r="AJ367" i="1"/>
  <c r="D367" i="1"/>
  <c r="AC367" i="1" s="1"/>
  <c r="AE367" i="1"/>
  <c r="E368" i="1"/>
  <c r="AD368" i="1"/>
  <c r="AJ368" i="1" s="1"/>
  <c r="D368" i="1"/>
  <c r="AC368" i="1"/>
  <c r="AG368" i="1" s="1"/>
  <c r="AE368" i="1"/>
  <c r="AK368" i="1"/>
  <c r="AM368" i="1" s="1"/>
  <c r="R368" i="1" s="1"/>
  <c r="E369" i="1"/>
  <c r="AD369" i="1"/>
  <c r="AE369" i="1" s="1"/>
  <c r="AG369" i="1" s="1"/>
  <c r="AJ369" i="1"/>
  <c r="D369" i="1"/>
  <c r="AC369" i="1" s="1"/>
  <c r="E370" i="1"/>
  <c r="AD370" i="1"/>
  <c r="AJ370" i="1" s="1"/>
  <c r="D370" i="1"/>
  <c r="AC370" i="1"/>
  <c r="AE370" i="1"/>
  <c r="E371" i="1"/>
  <c r="AD371" i="1"/>
  <c r="AE371" i="1" s="1"/>
  <c r="AJ371" i="1"/>
  <c r="D371" i="1"/>
  <c r="AC371" i="1" s="1"/>
  <c r="E372" i="1"/>
  <c r="AD372" i="1"/>
  <c r="AJ372" i="1" s="1"/>
  <c r="D372" i="1"/>
  <c r="AC372" i="1"/>
  <c r="E373" i="1"/>
  <c r="AD373" i="1"/>
  <c r="AE373" i="1" s="1"/>
  <c r="AJ373" i="1"/>
  <c r="D373" i="1"/>
  <c r="AC373" i="1" s="1"/>
  <c r="E374" i="1"/>
  <c r="AD374" i="1"/>
  <c r="AJ374" i="1" s="1"/>
  <c r="D374" i="1"/>
  <c r="AC374" i="1"/>
  <c r="E375" i="1"/>
  <c r="AD375" i="1"/>
  <c r="AE375" i="1" s="1"/>
  <c r="AJ375" i="1"/>
  <c r="D375" i="1"/>
  <c r="AC375" i="1" s="1"/>
  <c r="E10" i="1"/>
  <c r="AD10" i="1"/>
  <c r="AJ10" i="1" s="1"/>
  <c r="D10" i="1"/>
  <c r="AC10" i="1"/>
  <c r="AH11" i="1"/>
  <c r="AI11" i="1"/>
  <c r="AH12" i="1"/>
  <c r="AI12" i="1" s="1"/>
  <c r="AH13" i="1"/>
  <c r="AI13" i="1"/>
  <c r="R13" i="1" s="1"/>
  <c r="AH14" i="1"/>
  <c r="AI14" i="1" s="1"/>
  <c r="AH15" i="1"/>
  <c r="AI15" i="1"/>
  <c r="AH16" i="1"/>
  <c r="AI16" i="1" s="1"/>
  <c r="AH17" i="1"/>
  <c r="AI17" i="1"/>
  <c r="R17" i="1" s="1"/>
  <c r="AH18" i="1"/>
  <c r="AI18" i="1" s="1"/>
  <c r="R18" i="1" s="1"/>
  <c r="AH19" i="1"/>
  <c r="AI19" i="1"/>
  <c r="R19" i="1" s="1"/>
  <c r="AH20" i="1"/>
  <c r="AI20" i="1" s="1"/>
  <c r="AH21" i="1"/>
  <c r="AI21" i="1"/>
  <c r="AH22" i="1"/>
  <c r="AI22" i="1"/>
  <c r="R22" i="1"/>
  <c r="AH23" i="1"/>
  <c r="AI23" i="1"/>
  <c r="R23" i="1"/>
  <c r="AH24" i="1"/>
  <c r="AI24" i="1" s="1"/>
  <c r="AH25" i="1"/>
  <c r="AI25" i="1"/>
  <c r="AH26" i="1"/>
  <c r="AI26" i="1"/>
  <c r="AH27" i="1"/>
  <c r="AI27" i="1"/>
  <c r="AH28" i="1"/>
  <c r="AI28" i="1" s="1"/>
  <c r="AH29" i="1"/>
  <c r="AI29" i="1"/>
  <c r="AH30" i="1"/>
  <c r="AI30" i="1"/>
  <c r="R30" i="1"/>
  <c r="AH34" i="1"/>
  <c r="AI34" i="1"/>
  <c r="AH36" i="1"/>
  <c r="AI36" i="1" s="1"/>
  <c r="AH38" i="1"/>
  <c r="AI38" i="1"/>
  <c r="AH40" i="1"/>
  <c r="AI40" i="1" s="1"/>
  <c r="AH42" i="1"/>
  <c r="AI42" i="1"/>
  <c r="AH44" i="1"/>
  <c r="AI44" i="1" s="1"/>
  <c r="Q44" i="1" s="1"/>
  <c r="AH46" i="1"/>
  <c r="AI46" i="1"/>
  <c r="AH48" i="1"/>
  <c r="AI48" i="1" s="1"/>
  <c r="AH50" i="1"/>
  <c r="AI50" i="1"/>
  <c r="AH52" i="1"/>
  <c r="AI52" i="1" s="1"/>
  <c r="AH54" i="1"/>
  <c r="AI54" i="1" s="1"/>
  <c r="AH55" i="1"/>
  <c r="AI55" i="1"/>
  <c r="R55" i="1"/>
  <c r="AH56" i="1"/>
  <c r="AI56" i="1" s="1"/>
  <c r="R56" i="1" s="1"/>
  <c r="AH57" i="1"/>
  <c r="AI57" i="1"/>
  <c r="Q57" i="1" s="1"/>
  <c r="AH58" i="1"/>
  <c r="AI58" i="1" s="1"/>
  <c r="AH59" i="1"/>
  <c r="AI59" i="1"/>
  <c r="R59" i="1"/>
  <c r="AH60" i="1"/>
  <c r="AI60" i="1" s="1"/>
  <c r="R60" i="1" s="1"/>
  <c r="AH61" i="1"/>
  <c r="AI61" i="1"/>
  <c r="Q61" i="1" s="1"/>
  <c r="AH62" i="1"/>
  <c r="AI62" i="1" s="1"/>
  <c r="AH63" i="1"/>
  <c r="AI63" i="1"/>
  <c r="R63" i="1"/>
  <c r="AH64" i="1"/>
  <c r="AI64" i="1" s="1"/>
  <c r="R64" i="1" s="1"/>
  <c r="AH65" i="1"/>
  <c r="AI65" i="1"/>
  <c r="Q65" i="1" s="1"/>
  <c r="AH66" i="1"/>
  <c r="AI66" i="1"/>
  <c r="AH67" i="1"/>
  <c r="AI67" i="1"/>
  <c r="R67" i="1"/>
  <c r="AH68" i="1"/>
  <c r="AI68" i="1" s="1"/>
  <c r="R68" i="1" s="1"/>
  <c r="AH69" i="1"/>
  <c r="AI69" i="1"/>
  <c r="Q69" i="1" s="1"/>
  <c r="AH70" i="1"/>
  <c r="AI70" i="1"/>
  <c r="AH71" i="1"/>
  <c r="AI71" i="1"/>
  <c r="R71" i="1"/>
  <c r="AH72" i="1"/>
  <c r="AI72" i="1" s="1"/>
  <c r="R72" i="1" s="1"/>
  <c r="AH73" i="1"/>
  <c r="AI73" i="1"/>
  <c r="Q73" i="1" s="1"/>
  <c r="AH74" i="1"/>
  <c r="AI74" i="1"/>
  <c r="AH75" i="1"/>
  <c r="AI75" i="1"/>
  <c r="R75" i="1"/>
  <c r="AH76" i="1"/>
  <c r="AI76" i="1" s="1"/>
  <c r="AH77" i="1"/>
  <c r="AI77" i="1"/>
  <c r="Q77" i="1" s="1"/>
  <c r="AH78" i="1"/>
  <c r="AI78" i="1"/>
  <c r="AH80" i="1"/>
  <c r="AI80" i="1" s="1"/>
  <c r="R80" i="1" s="1"/>
  <c r="AH81" i="1"/>
  <c r="AI81" i="1"/>
  <c r="Q81" i="1" s="1"/>
  <c r="AH82" i="1"/>
  <c r="AI82" i="1"/>
  <c r="R82" i="1"/>
  <c r="AH83" i="1"/>
  <c r="AI83" i="1"/>
  <c r="AH84" i="1"/>
  <c r="AI84" i="1" s="1"/>
  <c r="R84" i="1" s="1"/>
  <c r="AH85" i="1"/>
  <c r="AI85" i="1"/>
  <c r="Q85" i="1" s="1"/>
  <c r="AH86" i="1"/>
  <c r="AI86" i="1"/>
  <c r="R86" i="1"/>
  <c r="AH88" i="1"/>
  <c r="AI88" i="1" s="1"/>
  <c r="R88" i="1" s="1"/>
  <c r="AH89" i="1"/>
  <c r="AI89" i="1"/>
  <c r="Q89" i="1" s="1"/>
  <c r="AH90" i="1"/>
  <c r="AI90" i="1" s="1"/>
  <c r="R90" i="1"/>
  <c r="AH91" i="1"/>
  <c r="AI91" i="1"/>
  <c r="AH92" i="1"/>
  <c r="AI92" i="1" s="1"/>
  <c r="AH94" i="1"/>
  <c r="AI94" i="1" s="1"/>
  <c r="AH96" i="1"/>
  <c r="AI96" i="1" s="1"/>
  <c r="AH98" i="1"/>
  <c r="AI98" i="1" s="1"/>
  <c r="AH100" i="1"/>
  <c r="AI100" i="1" s="1"/>
  <c r="AH102" i="1"/>
  <c r="AI102" i="1" s="1"/>
  <c r="AH104" i="1"/>
  <c r="AI104" i="1" s="1"/>
  <c r="AH106" i="1"/>
  <c r="AI106" i="1" s="1"/>
  <c r="AH108" i="1"/>
  <c r="AI108" i="1" s="1"/>
  <c r="AH110" i="1"/>
  <c r="AI110" i="1" s="1"/>
  <c r="AH112" i="1"/>
  <c r="AI112" i="1" s="1"/>
  <c r="AH114" i="1"/>
  <c r="AI114" i="1" s="1"/>
  <c r="AH116" i="1"/>
  <c r="AI116" i="1" s="1"/>
  <c r="AH118" i="1"/>
  <c r="AI118" i="1" s="1"/>
  <c r="AI121" i="1"/>
  <c r="Q121" i="1" s="1"/>
  <c r="AH122" i="1"/>
  <c r="AI122" i="1" s="1"/>
  <c r="R122" i="1"/>
  <c r="AH123" i="1"/>
  <c r="AI123" i="1"/>
  <c r="AH124" i="1"/>
  <c r="AI124" i="1" s="1"/>
  <c r="AI125" i="1"/>
  <c r="Q125" i="1" s="1"/>
  <c r="AH126" i="1"/>
  <c r="AI126" i="1" s="1"/>
  <c r="R126" i="1"/>
  <c r="AH127" i="1"/>
  <c r="AI127" i="1"/>
  <c r="AH128" i="1"/>
  <c r="AI128" i="1" s="1"/>
  <c r="AI129" i="1"/>
  <c r="Q129" i="1" s="1"/>
  <c r="AH130" i="1"/>
  <c r="AI130" i="1" s="1"/>
  <c r="R130" i="1"/>
  <c r="AH131" i="1"/>
  <c r="AI131" i="1"/>
  <c r="AH132" i="1"/>
  <c r="AI132" i="1" s="1"/>
  <c r="AI133" i="1"/>
  <c r="Q133" i="1" s="1"/>
  <c r="AH134" i="1"/>
  <c r="AI134" i="1" s="1"/>
  <c r="R134" i="1"/>
  <c r="AH135" i="1"/>
  <c r="AI135" i="1"/>
  <c r="AH136" i="1"/>
  <c r="AI136" i="1" s="1"/>
  <c r="R136" i="1" s="1"/>
  <c r="AH137" i="1"/>
  <c r="AI137" i="1"/>
  <c r="Q137" i="1" s="1"/>
  <c r="AH138" i="1"/>
  <c r="AI138" i="1" s="1"/>
  <c r="R138" i="1" s="1"/>
  <c r="AH139" i="1"/>
  <c r="AI139" i="1"/>
  <c r="AH140" i="1"/>
  <c r="AI140" i="1" s="1"/>
  <c r="AI141" i="1"/>
  <c r="Q141" i="1" s="1"/>
  <c r="AH142" i="1"/>
  <c r="AI142" i="1" s="1"/>
  <c r="R142" i="1" s="1"/>
  <c r="AH143" i="1"/>
  <c r="AI143" i="1"/>
  <c r="R143" i="1" s="1"/>
  <c r="AH147" i="1"/>
  <c r="AI147" i="1"/>
  <c r="R147" i="1" s="1"/>
  <c r="AH151" i="1"/>
  <c r="AI151" i="1"/>
  <c r="R151" i="1" s="1"/>
  <c r="AH155" i="1"/>
  <c r="AI155" i="1"/>
  <c r="R155" i="1" s="1"/>
  <c r="AH157" i="1"/>
  <c r="AI157" i="1"/>
  <c r="AH159" i="1"/>
  <c r="AI159" i="1"/>
  <c r="R159" i="1"/>
  <c r="AH165" i="1"/>
  <c r="AI165" i="1"/>
  <c r="Q165" i="1" s="1"/>
  <c r="AH173" i="1"/>
  <c r="AI173" i="1"/>
  <c r="Q173" i="1" s="1"/>
  <c r="AH181" i="1"/>
  <c r="AI181" i="1"/>
  <c r="Q181" i="1" s="1"/>
  <c r="AH193" i="1"/>
  <c r="AI193" i="1"/>
  <c r="AH207" i="1"/>
  <c r="AI207" i="1"/>
  <c r="R207" i="1"/>
  <c r="AH208" i="1"/>
  <c r="AI208" i="1" s="1"/>
  <c r="AH209" i="1"/>
  <c r="AI209" i="1"/>
  <c r="AH210" i="1"/>
  <c r="AI210" i="1"/>
  <c r="AH211" i="1"/>
  <c r="AI211" i="1"/>
  <c r="R211" i="1"/>
  <c r="AH212" i="1"/>
  <c r="AI212" i="1" s="1"/>
  <c r="AH213" i="1"/>
  <c r="AI213" i="1"/>
  <c r="Q213" i="1" s="1"/>
  <c r="AH215" i="1"/>
  <c r="AI215" i="1"/>
  <c r="R215" i="1"/>
  <c r="AH217" i="1"/>
  <c r="AI217" i="1"/>
  <c r="Q217" i="1" s="1"/>
  <c r="AH219" i="1"/>
  <c r="AI219" i="1"/>
  <c r="R219" i="1"/>
  <c r="AH221" i="1"/>
  <c r="AI221" i="1"/>
  <c r="Q221" i="1" s="1"/>
  <c r="AH223" i="1"/>
  <c r="AI223" i="1"/>
  <c r="R223" i="1"/>
  <c r="AH227" i="1"/>
  <c r="AI227" i="1"/>
  <c r="R227" i="1"/>
  <c r="AH231" i="1"/>
  <c r="AI231" i="1"/>
  <c r="R231" i="1"/>
  <c r="AH235" i="1"/>
  <c r="AI235" i="1"/>
  <c r="R235" i="1"/>
  <c r="AH239" i="1"/>
  <c r="AI239" i="1"/>
  <c r="R239" i="1"/>
  <c r="AH243" i="1"/>
  <c r="AI243" i="1"/>
  <c r="R243" i="1"/>
  <c r="AH247" i="1"/>
  <c r="AI247" i="1"/>
  <c r="R247" i="1"/>
  <c r="AH251" i="1"/>
  <c r="AI251" i="1"/>
  <c r="R251" i="1"/>
  <c r="AH254" i="1"/>
  <c r="AI254" i="1"/>
  <c r="R254" i="1"/>
  <c r="AH256" i="1"/>
  <c r="AI256" i="1" s="1"/>
  <c r="R256" i="1" s="1"/>
  <c r="AH258" i="1"/>
  <c r="AI258" i="1"/>
  <c r="R258" i="1"/>
  <c r="AH260" i="1"/>
  <c r="AI260" i="1" s="1"/>
  <c r="R260" i="1" s="1"/>
  <c r="AH262" i="1"/>
  <c r="AI262" i="1"/>
  <c r="R262" i="1"/>
  <c r="AH264" i="1"/>
  <c r="AI264" i="1" s="1"/>
  <c r="R264" i="1" s="1"/>
  <c r="AH266" i="1"/>
  <c r="AI266" i="1"/>
  <c r="R266" i="1"/>
  <c r="AH268" i="1"/>
  <c r="AI268" i="1" s="1"/>
  <c r="R268" i="1" s="1"/>
  <c r="AH270" i="1"/>
  <c r="AI270" i="1"/>
  <c r="R270" i="1" s="1"/>
  <c r="AH272" i="1"/>
  <c r="AI272" i="1" s="1"/>
  <c r="R272" i="1" s="1"/>
  <c r="AH274" i="1"/>
  <c r="AI274" i="1"/>
  <c r="R274" i="1"/>
  <c r="AH276" i="1"/>
  <c r="AI276" i="1" s="1"/>
  <c r="R276" i="1" s="1"/>
  <c r="AH278" i="1"/>
  <c r="AI278" i="1"/>
  <c r="R278" i="1" s="1"/>
  <c r="AH280" i="1"/>
  <c r="AI280" i="1" s="1"/>
  <c r="R280" i="1" s="1"/>
  <c r="AH282" i="1"/>
  <c r="AI282" i="1" s="1"/>
  <c r="R282" i="1" s="1"/>
  <c r="AH284" i="1"/>
  <c r="AI284" i="1" s="1"/>
  <c r="R284" i="1"/>
  <c r="AI291" i="1"/>
  <c r="AI299" i="1"/>
  <c r="AH304" i="1"/>
  <c r="AI304" i="1" s="1"/>
  <c r="AH305" i="1"/>
  <c r="AI305" i="1" s="1"/>
  <c r="AH306" i="1"/>
  <c r="AI306" i="1" s="1"/>
  <c r="R306" i="1"/>
  <c r="AH307" i="1"/>
  <c r="AI307" i="1"/>
  <c r="AH308" i="1"/>
  <c r="AI308" i="1" s="1"/>
  <c r="AH309" i="1"/>
  <c r="AI309" i="1" s="1"/>
  <c r="Q309" i="1" s="1"/>
  <c r="AH310" i="1"/>
  <c r="AI310" i="1" s="1"/>
  <c r="AH311" i="1"/>
  <c r="AI311" i="1"/>
  <c r="Q311" i="1" s="1"/>
  <c r="AH312" i="1"/>
  <c r="AI312" i="1" s="1"/>
  <c r="AH313" i="1"/>
  <c r="AI313" i="1" s="1"/>
  <c r="AH314" i="1"/>
  <c r="AI314" i="1" s="1"/>
  <c r="R314" i="1"/>
  <c r="AH315" i="1"/>
  <c r="AI315" i="1"/>
  <c r="AH316" i="1"/>
  <c r="AI316" i="1" s="1"/>
  <c r="AH317" i="1"/>
  <c r="AI317" i="1" s="1"/>
  <c r="Q317" i="1" s="1"/>
  <c r="AH318" i="1"/>
  <c r="AI318" i="1" s="1"/>
  <c r="R318" i="1" s="1"/>
  <c r="AH319" i="1"/>
  <c r="AI319" i="1"/>
  <c r="Q319" i="1" s="1"/>
  <c r="AH320" i="1"/>
  <c r="AI320" i="1" s="1"/>
  <c r="AH321" i="1"/>
  <c r="AI321" i="1" s="1"/>
  <c r="AH322" i="1"/>
  <c r="AI322" i="1" s="1"/>
  <c r="R322" i="1"/>
  <c r="AH323" i="1"/>
  <c r="AI323" i="1"/>
  <c r="AH324" i="1"/>
  <c r="AI324" i="1" s="1"/>
  <c r="AH325" i="1"/>
  <c r="AI325" i="1" s="1"/>
  <c r="Q325" i="1" s="1"/>
  <c r="AH326" i="1"/>
  <c r="AI326" i="1" s="1"/>
  <c r="AH327" i="1"/>
  <c r="AI327" i="1"/>
  <c r="Q327" i="1" s="1"/>
  <c r="AH328" i="1"/>
  <c r="AI328" i="1" s="1"/>
  <c r="AH329" i="1"/>
  <c r="AI329" i="1" s="1"/>
  <c r="AH330" i="1"/>
  <c r="AI330" i="1" s="1"/>
  <c r="R330" i="1"/>
  <c r="AH331" i="1"/>
  <c r="AI331" i="1"/>
  <c r="AH332" i="1"/>
  <c r="AI332" i="1" s="1"/>
  <c r="AH333" i="1"/>
  <c r="AI333" i="1" s="1"/>
  <c r="Q333" i="1" s="1"/>
  <c r="AH334" i="1"/>
  <c r="AI334" i="1" s="1"/>
  <c r="R334" i="1" s="1"/>
  <c r="AH335" i="1"/>
  <c r="AI335" i="1"/>
  <c r="Q335" i="1" s="1"/>
  <c r="AH336" i="1"/>
  <c r="AI336" i="1" s="1"/>
  <c r="AH337" i="1"/>
  <c r="AI337" i="1" s="1"/>
  <c r="AH339" i="1"/>
  <c r="AI339" i="1"/>
  <c r="AH341" i="1"/>
  <c r="AI341" i="1" s="1"/>
  <c r="Q341" i="1" s="1"/>
  <c r="AH343" i="1"/>
  <c r="AI343" i="1"/>
  <c r="Q343" i="1" s="1"/>
  <c r="AH345" i="1"/>
  <c r="AI345" i="1" s="1"/>
  <c r="Q345" i="1" s="1"/>
  <c r="AH347" i="1"/>
  <c r="AI347" i="1"/>
  <c r="Q347" i="1" s="1"/>
  <c r="AH349" i="1"/>
  <c r="AI349" i="1" s="1"/>
  <c r="Q349" i="1" s="1"/>
  <c r="AH351" i="1"/>
  <c r="AI351" i="1"/>
  <c r="Q351" i="1" s="1"/>
  <c r="AH353" i="1"/>
  <c r="AI353" i="1" s="1"/>
  <c r="Q353" i="1" s="1"/>
  <c r="AH355" i="1"/>
  <c r="AI355" i="1"/>
  <c r="Q355" i="1" s="1"/>
  <c r="AH357" i="1"/>
  <c r="AI357" i="1" s="1"/>
  <c r="Q357" i="1" s="1"/>
  <c r="AI359" i="1"/>
  <c r="Q359" i="1" s="1"/>
  <c r="AH360" i="1"/>
  <c r="AI360" i="1" s="1"/>
  <c r="AH361" i="1"/>
  <c r="AI361" i="1" s="1"/>
  <c r="Q361" i="1" s="1"/>
  <c r="AH362" i="1"/>
  <c r="AI362" i="1"/>
  <c r="AI363" i="1"/>
  <c r="Q363" i="1" s="1"/>
  <c r="AH364" i="1"/>
  <c r="AI364" i="1" s="1"/>
  <c r="AH365" i="1"/>
  <c r="AI365" i="1" s="1"/>
  <c r="Q365" i="1" s="1"/>
  <c r="AH368" i="1"/>
  <c r="AI368" i="1" s="1"/>
  <c r="AH369" i="1"/>
  <c r="AI369" i="1"/>
  <c r="Q369" i="1" s="1"/>
  <c r="Q34" i="1"/>
  <c r="Q36" i="1"/>
  <c r="Q38" i="1"/>
  <c r="Q40" i="1"/>
  <c r="Q42" i="1"/>
  <c r="Q46" i="1"/>
  <c r="Q48" i="1"/>
  <c r="Q50" i="1"/>
  <c r="Q52" i="1"/>
  <c r="Q54" i="1"/>
  <c r="Q55" i="1"/>
  <c r="Q56" i="1"/>
  <c r="Q58" i="1"/>
  <c r="Q59" i="1"/>
  <c r="Q60" i="1"/>
  <c r="Q62" i="1"/>
  <c r="Q63" i="1"/>
  <c r="Q64" i="1"/>
  <c r="Q66" i="1"/>
  <c r="Q67" i="1"/>
  <c r="Q68" i="1"/>
  <c r="Q70" i="1"/>
  <c r="Q71" i="1"/>
  <c r="Q72" i="1"/>
  <c r="Q74" i="1"/>
  <c r="Q75" i="1"/>
  <c r="Q78" i="1"/>
  <c r="Q79" i="1"/>
  <c r="Q80" i="1"/>
  <c r="Q82" i="1"/>
  <c r="Q83" i="1"/>
  <c r="Q84" i="1"/>
  <c r="Q86" i="1"/>
  <c r="Q87" i="1"/>
  <c r="Q88" i="1"/>
  <c r="Q90" i="1"/>
  <c r="Q91" i="1"/>
  <c r="Q92" i="1"/>
  <c r="Q94" i="1"/>
  <c r="Q96" i="1"/>
  <c r="Q98" i="1"/>
  <c r="Q100" i="1"/>
  <c r="Q102" i="1"/>
  <c r="Q104" i="1"/>
  <c r="Q106" i="1"/>
  <c r="Q108" i="1"/>
  <c r="Q110" i="1"/>
  <c r="Q112" i="1"/>
  <c r="Q114" i="1"/>
  <c r="Q116" i="1"/>
  <c r="Q118" i="1"/>
  <c r="Q122" i="1"/>
  <c r="Q123" i="1"/>
  <c r="Q124" i="1"/>
  <c r="Q126" i="1"/>
  <c r="Q127" i="1"/>
  <c r="Q128" i="1"/>
  <c r="Q130" i="1"/>
  <c r="Q131" i="1"/>
  <c r="Q132" i="1"/>
  <c r="Q134" i="1"/>
  <c r="Q135" i="1"/>
  <c r="Q136" i="1"/>
  <c r="Q138" i="1"/>
  <c r="Q139" i="1"/>
  <c r="Q140" i="1"/>
  <c r="Q143" i="1"/>
  <c r="Q147" i="1"/>
  <c r="Q151" i="1"/>
  <c r="Q155" i="1"/>
  <c r="Q159" i="1"/>
  <c r="Q207" i="1"/>
  <c r="Q208" i="1"/>
  <c r="Q210" i="1"/>
  <c r="Q211" i="1"/>
  <c r="Q212" i="1"/>
  <c r="Q215" i="1"/>
  <c r="Q219" i="1"/>
  <c r="Q223" i="1"/>
  <c r="Q227" i="1"/>
  <c r="Q231" i="1"/>
  <c r="Q235" i="1"/>
  <c r="Q239" i="1"/>
  <c r="Q243" i="1"/>
  <c r="Q247" i="1"/>
  <c r="Q251" i="1"/>
  <c r="Q254" i="1"/>
  <c r="Q256" i="1"/>
  <c r="Q258" i="1"/>
  <c r="Q260" i="1"/>
  <c r="Q262" i="1"/>
  <c r="Q264" i="1"/>
  <c r="Q266" i="1"/>
  <c r="Q268" i="1"/>
  <c r="Q270" i="1"/>
  <c r="Q272" i="1"/>
  <c r="Q274" i="1"/>
  <c r="Q278" i="1"/>
  <c r="Q280" i="1"/>
  <c r="Q284" i="1"/>
  <c r="Q291" i="1"/>
  <c r="Q299" i="1"/>
  <c r="Q304" i="1"/>
  <c r="Q305" i="1"/>
  <c r="Q306" i="1"/>
  <c r="Q307" i="1"/>
  <c r="Q308" i="1"/>
  <c r="Q310" i="1"/>
  <c r="Q312" i="1"/>
  <c r="Q313" i="1"/>
  <c r="Q314" i="1"/>
  <c r="Q315" i="1"/>
  <c r="Q316" i="1"/>
  <c r="Q318" i="1"/>
  <c r="Q320" i="1"/>
  <c r="Q321" i="1"/>
  <c r="Q322" i="1"/>
  <c r="Q323" i="1"/>
  <c r="Q324" i="1"/>
  <c r="Q326" i="1"/>
  <c r="Q328" i="1"/>
  <c r="Q329" i="1"/>
  <c r="Q330" i="1"/>
  <c r="Q331" i="1"/>
  <c r="Q332" i="1"/>
  <c r="Q334" i="1"/>
  <c r="Q336" i="1"/>
  <c r="Q337" i="1"/>
  <c r="Q339" i="1"/>
  <c r="Q360" i="1"/>
  <c r="Q362" i="1"/>
  <c r="Q364" i="1"/>
  <c r="Q368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M10" i="1"/>
  <c r="M11" i="1"/>
  <c r="N11" i="1"/>
  <c r="M12" i="1"/>
  <c r="N12" i="1"/>
  <c r="N21" i="1" s="1"/>
  <c r="M13" i="1"/>
  <c r="N13" i="1"/>
  <c r="M14" i="1"/>
  <c r="N14" i="1"/>
  <c r="N23" i="1" s="1"/>
  <c r="M15" i="1"/>
  <c r="N15" i="1"/>
  <c r="M16" i="1"/>
  <c r="N16" i="1"/>
  <c r="N25" i="1" s="1"/>
  <c r="M17" i="1"/>
  <c r="N17" i="1"/>
  <c r="M18" i="1"/>
  <c r="N18" i="1"/>
  <c r="N27" i="1" s="1"/>
  <c r="M19" i="1"/>
  <c r="N19" i="1"/>
  <c r="M20" i="1"/>
  <c r="N20" i="1"/>
  <c r="N29" i="1" s="1"/>
  <c r="M21" i="1"/>
  <c r="M22" i="1"/>
  <c r="N22" i="1"/>
  <c r="N31" i="1" s="1"/>
  <c r="N40" i="1" s="1"/>
  <c r="N49" i="1" s="1"/>
  <c r="N58" i="1" s="1"/>
  <c r="N67" i="1" s="1"/>
  <c r="N76" i="1" s="1"/>
  <c r="N85" i="1" s="1"/>
  <c r="N94" i="1" s="1"/>
  <c r="N103" i="1" s="1"/>
  <c r="N112" i="1" s="1"/>
  <c r="N121" i="1" s="1"/>
  <c r="N130" i="1" s="1"/>
  <c r="N139" i="1" s="1"/>
  <c r="N148" i="1" s="1"/>
  <c r="N157" i="1" s="1"/>
  <c r="N166" i="1" s="1"/>
  <c r="N175" i="1" s="1"/>
  <c r="N184" i="1" s="1"/>
  <c r="N193" i="1" s="1"/>
  <c r="N202" i="1" s="1"/>
  <c r="N211" i="1" s="1"/>
  <c r="N220" i="1" s="1"/>
  <c r="N229" i="1" s="1"/>
  <c r="N238" i="1" s="1"/>
  <c r="N247" i="1" s="1"/>
  <c r="N256" i="1" s="1"/>
  <c r="N265" i="1" s="1"/>
  <c r="N274" i="1" s="1"/>
  <c r="N283" i="1" s="1"/>
  <c r="N292" i="1" s="1"/>
  <c r="N301" i="1" s="1"/>
  <c r="N310" i="1" s="1"/>
  <c r="N319" i="1" s="1"/>
  <c r="N328" i="1" s="1"/>
  <c r="N337" i="1" s="1"/>
  <c r="N346" i="1" s="1"/>
  <c r="N355" i="1" s="1"/>
  <c r="N364" i="1" s="1"/>
  <c r="N373" i="1" s="1"/>
  <c r="M23" i="1"/>
  <c r="M24" i="1"/>
  <c r="N24" i="1"/>
  <c r="N33" i="1" s="1"/>
  <c r="N42" i="1" s="1"/>
  <c r="N51" i="1" s="1"/>
  <c r="N60" i="1" s="1"/>
  <c r="N69" i="1" s="1"/>
  <c r="N78" i="1" s="1"/>
  <c r="N87" i="1" s="1"/>
  <c r="N96" i="1" s="1"/>
  <c r="N105" i="1" s="1"/>
  <c r="N114" i="1" s="1"/>
  <c r="N123" i="1" s="1"/>
  <c r="N132" i="1" s="1"/>
  <c r="N141" i="1" s="1"/>
  <c r="N150" i="1" s="1"/>
  <c r="N159" i="1" s="1"/>
  <c r="N168" i="1" s="1"/>
  <c r="N177" i="1" s="1"/>
  <c r="N186" i="1" s="1"/>
  <c r="N195" i="1" s="1"/>
  <c r="N204" i="1" s="1"/>
  <c r="N213" i="1" s="1"/>
  <c r="N222" i="1" s="1"/>
  <c r="N231" i="1" s="1"/>
  <c r="N240" i="1" s="1"/>
  <c r="N249" i="1" s="1"/>
  <c r="N258" i="1" s="1"/>
  <c r="N267" i="1" s="1"/>
  <c r="N276" i="1" s="1"/>
  <c r="N285" i="1" s="1"/>
  <c r="N294" i="1" s="1"/>
  <c r="N303" i="1" s="1"/>
  <c r="N312" i="1" s="1"/>
  <c r="N321" i="1" s="1"/>
  <c r="N330" i="1" s="1"/>
  <c r="N339" i="1" s="1"/>
  <c r="N348" i="1" s="1"/>
  <c r="N357" i="1" s="1"/>
  <c r="N366" i="1" s="1"/>
  <c r="N375" i="1" s="1"/>
  <c r="O375" i="1" s="1"/>
  <c r="M25" i="1"/>
  <c r="M26" i="1"/>
  <c r="N26" i="1"/>
  <c r="N35" i="1" s="1"/>
  <c r="N44" i="1" s="1"/>
  <c r="M27" i="1"/>
  <c r="M28" i="1"/>
  <c r="N28" i="1"/>
  <c r="N37" i="1" s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J374" i="1"/>
  <c r="K374" i="1"/>
  <c r="B346" i="1"/>
  <c r="B347" i="1"/>
  <c r="B348" i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V374" i="1"/>
  <c r="W374" i="1" s="1"/>
  <c r="AN374" i="1"/>
  <c r="AO374" i="1"/>
  <c r="AP374" i="1"/>
  <c r="J375" i="1"/>
  <c r="K375" i="1"/>
  <c r="V375" i="1"/>
  <c r="W375" i="1" s="1"/>
  <c r="AF375" i="1"/>
  <c r="AN375" i="1"/>
  <c r="AO375" i="1"/>
  <c r="AP375" i="1"/>
  <c r="J20" i="1"/>
  <c r="K20" i="1"/>
  <c r="O20" i="1"/>
  <c r="AW20" i="1" s="1"/>
  <c r="V20" i="1"/>
  <c r="W20" i="1"/>
  <c r="X20" i="1"/>
  <c r="Y20" i="1"/>
  <c r="AF20" i="1"/>
  <c r="AN20" i="1"/>
  <c r="AO20" i="1"/>
  <c r="AR20" i="1" s="1"/>
  <c r="AP20" i="1"/>
  <c r="AS20" i="1" s="1"/>
  <c r="AQ20" i="1"/>
  <c r="J21" i="1"/>
  <c r="K21" i="1"/>
  <c r="V21" i="1"/>
  <c r="W21" i="1"/>
  <c r="X21" i="1"/>
  <c r="Y21" i="1"/>
  <c r="AF21" i="1"/>
  <c r="AN21" i="1"/>
  <c r="AO21" i="1"/>
  <c r="AP21" i="1"/>
  <c r="J22" i="1"/>
  <c r="K22" i="1"/>
  <c r="O22" i="1"/>
  <c r="AW22" i="1" s="1"/>
  <c r="T22" i="1"/>
  <c r="V22" i="1"/>
  <c r="W22" i="1"/>
  <c r="X22" i="1"/>
  <c r="Y22" i="1"/>
  <c r="AB22" i="1" s="1"/>
  <c r="AT22" i="1" s="1"/>
  <c r="AA22" i="1"/>
  <c r="AF22" i="1"/>
  <c r="AL22" i="1"/>
  <c r="AN22" i="1"/>
  <c r="AO22" i="1"/>
  <c r="AP22" i="1"/>
  <c r="AQ22" i="1"/>
  <c r="AV22" i="1"/>
  <c r="J23" i="1"/>
  <c r="K23" i="1"/>
  <c r="T23" i="1"/>
  <c r="V23" i="1"/>
  <c r="W23" i="1"/>
  <c r="X23" i="1"/>
  <c r="Y23" i="1"/>
  <c r="AB23" i="1" s="1"/>
  <c r="AT23" i="1" s="1"/>
  <c r="AA23" i="1"/>
  <c r="AF23" i="1"/>
  <c r="AL23" i="1"/>
  <c r="AN23" i="1"/>
  <c r="AO23" i="1"/>
  <c r="AP23" i="1"/>
  <c r="AV23" i="1"/>
  <c r="J24" i="1"/>
  <c r="K24" i="1"/>
  <c r="O24" i="1"/>
  <c r="AW24" i="1" s="1"/>
  <c r="V24" i="1"/>
  <c r="W24" i="1"/>
  <c r="X24" i="1"/>
  <c r="Y24" i="1"/>
  <c r="AF24" i="1"/>
  <c r="AN24" i="1"/>
  <c r="AO24" i="1"/>
  <c r="AP24" i="1"/>
  <c r="AQ24" i="1"/>
  <c r="J25" i="1"/>
  <c r="K25" i="1"/>
  <c r="V25" i="1"/>
  <c r="W25" i="1"/>
  <c r="X25" i="1"/>
  <c r="Y25" i="1"/>
  <c r="AF25" i="1"/>
  <c r="AN25" i="1"/>
  <c r="AO25" i="1"/>
  <c r="AP25" i="1"/>
  <c r="J26" i="1"/>
  <c r="K26" i="1"/>
  <c r="O26" i="1"/>
  <c r="AW26" i="1" s="1"/>
  <c r="V26" i="1"/>
  <c r="W26" i="1"/>
  <c r="X26" i="1"/>
  <c r="Y26" i="1"/>
  <c r="AF26" i="1"/>
  <c r="AN26" i="1"/>
  <c r="AO26" i="1"/>
  <c r="AR26" i="1" s="1"/>
  <c r="AP26" i="1"/>
  <c r="AQ26" i="1"/>
  <c r="J27" i="1"/>
  <c r="K27" i="1"/>
  <c r="V27" i="1"/>
  <c r="W27" i="1"/>
  <c r="X27" i="1"/>
  <c r="Y27" i="1"/>
  <c r="AF27" i="1"/>
  <c r="AN27" i="1"/>
  <c r="AO27" i="1"/>
  <c r="AP27" i="1"/>
  <c r="J28" i="1"/>
  <c r="K28" i="1"/>
  <c r="O28" i="1"/>
  <c r="AW28" i="1" s="1"/>
  <c r="V28" i="1"/>
  <c r="W28" i="1"/>
  <c r="X28" i="1"/>
  <c r="Y28" i="1"/>
  <c r="AF28" i="1"/>
  <c r="AN28" i="1"/>
  <c r="AO28" i="1"/>
  <c r="AR28" i="1" s="1"/>
  <c r="AP28" i="1"/>
  <c r="AQ28" i="1" s="1"/>
  <c r="J29" i="1"/>
  <c r="K29" i="1"/>
  <c r="V29" i="1"/>
  <c r="W29" i="1"/>
  <c r="X29" i="1"/>
  <c r="Y29" i="1"/>
  <c r="AF29" i="1"/>
  <c r="AN29" i="1"/>
  <c r="AO29" i="1"/>
  <c r="AP29" i="1"/>
  <c r="J30" i="1"/>
  <c r="K30" i="1"/>
  <c r="T30" i="1"/>
  <c r="V30" i="1"/>
  <c r="W30" i="1"/>
  <c r="X30" i="1"/>
  <c r="Y30" i="1"/>
  <c r="AB30" i="1" s="1"/>
  <c r="AT30" i="1" s="1"/>
  <c r="AV30" i="1" s="1"/>
  <c r="AA30" i="1"/>
  <c r="AF30" i="1"/>
  <c r="AL30" i="1"/>
  <c r="AN30" i="1"/>
  <c r="AO30" i="1"/>
  <c r="AP30" i="1"/>
  <c r="J31" i="1"/>
  <c r="K31" i="1"/>
  <c r="O31" i="1"/>
  <c r="AW31" i="1" s="1"/>
  <c r="V31" i="1"/>
  <c r="W31" i="1"/>
  <c r="X31" i="1"/>
  <c r="Y31" i="1"/>
  <c r="AF31" i="1"/>
  <c r="AN31" i="1"/>
  <c r="AO31" i="1"/>
  <c r="AP31" i="1"/>
  <c r="J32" i="1"/>
  <c r="K32" i="1"/>
  <c r="V32" i="1"/>
  <c r="W32" i="1"/>
  <c r="X32" i="1"/>
  <c r="Y32" i="1"/>
  <c r="AN32" i="1"/>
  <c r="AO32" i="1"/>
  <c r="AP32" i="1"/>
  <c r="J33" i="1"/>
  <c r="K33" i="1"/>
  <c r="O33" i="1"/>
  <c r="AW33" i="1" s="1"/>
  <c r="V33" i="1"/>
  <c r="W33" i="1"/>
  <c r="X33" i="1"/>
  <c r="Y33" i="1"/>
  <c r="AF33" i="1"/>
  <c r="AN33" i="1"/>
  <c r="AO33" i="1"/>
  <c r="AP33" i="1"/>
  <c r="J34" i="1"/>
  <c r="K34" i="1"/>
  <c r="V34" i="1"/>
  <c r="W34" i="1"/>
  <c r="X34" i="1"/>
  <c r="Y34" i="1"/>
  <c r="AF34" i="1"/>
  <c r="AN34" i="1"/>
  <c r="AO34" i="1"/>
  <c r="AP34" i="1"/>
  <c r="J35" i="1"/>
  <c r="K35" i="1"/>
  <c r="O35" i="1"/>
  <c r="AW35" i="1" s="1"/>
  <c r="V35" i="1"/>
  <c r="W35" i="1"/>
  <c r="X35" i="1"/>
  <c r="Y35" i="1"/>
  <c r="AN35" i="1"/>
  <c r="AO35" i="1"/>
  <c r="AP35" i="1"/>
  <c r="J36" i="1"/>
  <c r="K36" i="1"/>
  <c r="V36" i="1"/>
  <c r="W36" i="1"/>
  <c r="X36" i="1"/>
  <c r="Y36" i="1"/>
  <c r="AF36" i="1"/>
  <c r="AN36" i="1"/>
  <c r="AO36" i="1"/>
  <c r="AP36" i="1"/>
  <c r="J37" i="1"/>
  <c r="K37" i="1"/>
  <c r="V37" i="1"/>
  <c r="W37" i="1"/>
  <c r="X37" i="1"/>
  <c r="Y37" i="1"/>
  <c r="AN37" i="1"/>
  <c r="AO37" i="1"/>
  <c r="AP37" i="1"/>
  <c r="J38" i="1"/>
  <c r="K38" i="1"/>
  <c r="V38" i="1"/>
  <c r="W38" i="1"/>
  <c r="X38" i="1"/>
  <c r="Y38" i="1"/>
  <c r="AF38" i="1"/>
  <c r="AN38" i="1"/>
  <c r="AO38" i="1"/>
  <c r="AP38" i="1"/>
  <c r="J39" i="1"/>
  <c r="K39" i="1"/>
  <c r="V39" i="1"/>
  <c r="W39" i="1"/>
  <c r="X39" i="1"/>
  <c r="Y39" i="1"/>
  <c r="AN39" i="1"/>
  <c r="AO39" i="1"/>
  <c r="AP39" i="1"/>
  <c r="J40" i="1"/>
  <c r="K40" i="1"/>
  <c r="O40" i="1"/>
  <c r="V40" i="1"/>
  <c r="W40" i="1"/>
  <c r="X40" i="1"/>
  <c r="Y40" i="1"/>
  <c r="AF40" i="1"/>
  <c r="AN40" i="1"/>
  <c r="AO40" i="1"/>
  <c r="AP40" i="1"/>
  <c r="J41" i="1"/>
  <c r="K41" i="1"/>
  <c r="V41" i="1"/>
  <c r="W41" i="1"/>
  <c r="X41" i="1"/>
  <c r="Y41" i="1"/>
  <c r="AN41" i="1"/>
  <c r="AO41" i="1"/>
  <c r="AP41" i="1"/>
  <c r="J42" i="1"/>
  <c r="K42" i="1"/>
  <c r="O42" i="1"/>
  <c r="AW42" i="1" s="1"/>
  <c r="B42" i="1"/>
  <c r="B43" i="1" s="1"/>
  <c r="B44" i="1" s="1"/>
  <c r="V42" i="1"/>
  <c r="W42" i="1"/>
  <c r="Y42" i="1" s="1"/>
  <c r="X42" i="1"/>
  <c r="AF42" i="1"/>
  <c r="AN42" i="1"/>
  <c r="AO42" i="1"/>
  <c r="AP42" i="1"/>
  <c r="J43" i="1"/>
  <c r="AP43" i="1" s="1"/>
  <c r="K43" i="1"/>
  <c r="V43" i="1"/>
  <c r="W43" i="1" s="1"/>
  <c r="Y43" i="1" s="1"/>
  <c r="AN43" i="1"/>
  <c r="AO43" i="1"/>
  <c r="J44" i="1"/>
  <c r="K44" i="1"/>
  <c r="V44" i="1"/>
  <c r="AF44" i="1"/>
  <c r="AN44" i="1"/>
  <c r="AO44" i="1"/>
  <c r="AP44" i="1"/>
  <c r="J45" i="1"/>
  <c r="AP45" i="1" s="1"/>
  <c r="K45" i="1"/>
  <c r="B45" i="1"/>
  <c r="B46" i="1" s="1"/>
  <c r="B47" i="1" s="1"/>
  <c r="B48" i="1" s="1"/>
  <c r="V45" i="1"/>
  <c r="W45" i="1"/>
  <c r="X45" i="1"/>
  <c r="Y45" i="1"/>
  <c r="AN45" i="1"/>
  <c r="AO45" i="1"/>
  <c r="J46" i="1"/>
  <c r="K46" i="1"/>
  <c r="V46" i="1"/>
  <c r="W46" i="1"/>
  <c r="AF46" i="1"/>
  <c r="AN46" i="1"/>
  <c r="AO46" i="1"/>
  <c r="AP46" i="1"/>
  <c r="J47" i="1"/>
  <c r="AP47" i="1" s="1"/>
  <c r="K47" i="1"/>
  <c r="V47" i="1"/>
  <c r="W47" i="1"/>
  <c r="Y47" i="1"/>
  <c r="AN47" i="1"/>
  <c r="AO47" i="1"/>
  <c r="J48" i="1"/>
  <c r="K48" i="1"/>
  <c r="V48" i="1"/>
  <c r="W48" i="1" s="1"/>
  <c r="Y48" i="1" s="1"/>
  <c r="AF48" i="1"/>
  <c r="AN48" i="1"/>
  <c r="AO48" i="1"/>
  <c r="AP48" i="1"/>
  <c r="J49" i="1"/>
  <c r="AP49" i="1" s="1"/>
  <c r="K49" i="1"/>
  <c r="O49" i="1"/>
  <c r="AW49" i="1" s="1"/>
  <c r="B49" i="1"/>
  <c r="B50" i="1" s="1"/>
  <c r="B51" i="1" s="1"/>
  <c r="B52" i="1" s="1"/>
  <c r="B53" i="1" s="1"/>
  <c r="B54" i="1" s="1"/>
  <c r="B55" i="1" s="1"/>
  <c r="B56" i="1" s="1"/>
  <c r="V49" i="1"/>
  <c r="W49" i="1"/>
  <c r="X49" i="1"/>
  <c r="Y49" i="1"/>
  <c r="AN49" i="1"/>
  <c r="AO49" i="1"/>
  <c r="AQ49" i="1"/>
  <c r="J50" i="1"/>
  <c r="K50" i="1"/>
  <c r="V50" i="1"/>
  <c r="W50" i="1"/>
  <c r="AF50" i="1"/>
  <c r="AN50" i="1"/>
  <c r="AO50" i="1"/>
  <c r="AP50" i="1"/>
  <c r="J51" i="1"/>
  <c r="AP51" i="1" s="1"/>
  <c r="K51" i="1"/>
  <c r="O51" i="1"/>
  <c r="V51" i="1"/>
  <c r="AN51" i="1"/>
  <c r="AO51" i="1"/>
  <c r="AW51" i="1"/>
  <c r="J52" i="1"/>
  <c r="AP52" i="1" s="1"/>
  <c r="K52" i="1"/>
  <c r="V52" i="1"/>
  <c r="AF52" i="1"/>
  <c r="AN52" i="1"/>
  <c r="AO52" i="1"/>
  <c r="J53" i="1"/>
  <c r="K53" i="1"/>
  <c r="V53" i="1"/>
  <c r="W53" i="1"/>
  <c r="X53" i="1"/>
  <c r="Y53" i="1"/>
  <c r="AN53" i="1"/>
  <c r="AO53" i="1"/>
  <c r="AP53" i="1"/>
  <c r="J54" i="1"/>
  <c r="K54" i="1"/>
  <c r="V54" i="1"/>
  <c r="W54" i="1"/>
  <c r="AF54" i="1"/>
  <c r="AN54" i="1"/>
  <c r="AO54" i="1"/>
  <c r="AP54" i="1"/>
  <c r="J55" i="1"/>
  <c r="AP55" i="1" s="1"/>
  <c r="K55" i="1"/>
  <c r="T55" i="1"/>
  <c r="V55" i="1"/>
  <c r="AA55" i="1"/>
  <c r="AF55" i="1"/>
  <c r="AL55" i="1"/>
  <c r="AN55" i="1"/>
  <c r="AO55" i="1"/>
  <c r="J56" i="1"/>
  <c r="AP56" i="1" s="1"/>
  <c r="K56" i="1"/>
  <c r="V56" i="1"/>
  <c r="AA56" i="1"/>
  <c r="AF56" i="1"/>
  <c r="AL56" i="1"/>
  <c r="AN56" i="1"/>
  <c r="AO56" i="1"/>
  <c r="J57" i="1"/>
  <c r="K57" i="1"/>
  <c r="B57" i="1"/>
  <c r="B58" i="1" s="1"/>
  <c r="B59" i="1" s="1"/>
  <c r="B60" i="1" s="1"/>
  <c r="B61" i="1" s="1"/>
  <c r="B62" i="1" s="1"/>
  <c r="B63" i="1" s="1"/>
  <c r="B64" i="1" s="1"/>
  <c r="V57" i="1"/>
  <c r="W57" i="1"/>
  <c r="X57" i="1"/>
  <c r="Y57" i="1"/>
  <c r="AF57" i="1"/>
  <c r="AN57" i="1"/>
  <c r="AO57" i="1"/>
  <c r="AP57" i="1"/>
  <c r="J58" i="1"/>
  <c r="K58" i="1"/>
  <c r="O58" i="1"/>
  <c r="AW58" i="1" s="1"/>
  <c r="V58" i="1"/>
  <c r="W58" i="1"/>
  <c r="AF58" i="1"/>
  <c r="AN58" i="1"/>
  <c r="AO58" i="1"/>
  <c r="AP58" i="1"/>
  <c r="AQ58" i="1" s="1"/>
  <c r="J59" i="1"/>
  <c r="AP59" i="1" s="1"/>
  <c r="K59" i="1"/>
  <c r="T59" i="1"/>
  <c r="V59" i="1"/>
  <c r="AA59" i="1"/>
  <c r="AF59" i="1"/>
  <c r="AL59" i="1"/>
  <c r="AN59" i="1"/>
  <c r="AO59" i="1"/>
  <c r="J60" i="1"/>
  <c r="AP60" i="1" s="1"/>
  <c r="K60" i="1"/>
  <c r="O60" i="1"/>
  <c r="V60" i="1"/>
  <c r="AA60" i="1"/>
  <c r="AF60" i="1"/>
  <c r="AL60" i="1"/>
  <c r="AN60" i="1"/>
  <c r="AO60" i="1"/>
  <c r="AW60" i="1"/>
  <c r="J61" i="1"/>
  <c r="K61" i="1"/>
  <c r="V61" i="1"/>
  <c r="W61" i="1"/>
  <c r="X61" i="1"/>
  <c r="Y61" i="1"/>
  <c r="AF61" i="1"/>
  <c r="AN61" i="1"/>
  <c r="AO61" i="1"/>
  <c r="AP61" i="1"/>
  <c r="J62" i="1"/>
  <c r="K62" i="1"/>
  <c r="V62" i="1"/>
  <c r="W62" i="1"/>
  <c r="AF62" i="1"/>
  <c r="AN62" i="1"/>
  <c r="AO62" i="1"/>
  <c r="AP62" i="1"/>
  <c r="J63" i="1"/>
  <c r="AP63" i="1" s="1"/>
  <c r="K63" i="1"/>
  <c r="T63" i="1"/>
  <c r="V63" i="1"/>
  <c r="AA63" i="1"/>
  <c r="AF63" i="1"/>
  <c r="AL63" i="1"/>
  <c r="AN63" i="1"/>
  <c r="AO63" i="1"/>
  <c r="J64" i="1"/>
  <c r="AP64" i="1" s="1"/>
  <c r="K64" i="1"/>
  <c r="V64" i="1"/>
  <c r="AA64" i="1"/>
  <c r="AF64" i="1"/>
  <c r="AL64" i="1"/>
  <c r="AN64" i="1"/>
  <c r="AO64" i="1"/>
  <c r="J65" i="1"/>
  <c r="K65" i="1"/>
  <c r="B65" i="1"/>
  <c r="B66" i="1" s="1"/>
  <c r="B67" i="1" s="1"/>
  <c r="B68" i="1" s="1"/>
  <c r="V65" i="1"/>
  <c r="W65" i="1"/>
  <c r="X65" i="1"/>
  <c r="Y65" i="1"/>
  <c r="AF65" i="1"/>
  <c r="AN65" i="1"/>
  <c r="AO65" i="1"/>
  <c r="AP65" i="1"/>
  <c r="J66" i="1"/>
  <c r="K66" i="1"/>
  <c r="V66" i="1"/>
  <c r="W66" i="1"/>
  <c r="AF66" i="1"/>
  <c r="AN66" i="1"/>
  <c r="AO66" i="1"/>
  <c r="AP66" i="1"/>
  <c r="J67" i="1"/>
  <c r="AP67" i="1" s="1"/>
  <c r="K67" i="1"/>
  <c r="O67" i="1"/>
  <c r="T67" i="1"/>
  <c r="V67" i="1"/>
  <c r="AA67" i="1"/>
  <c r="AF67" i="1"/>
  <c r="AL67" i="1"/>
  <c r="AN67" i="1"/>
  <c r="AO67" i="1"/>
  <c r="AW67" i="1"/>
  <c r="J68" i="1"/>
  <c r="AP68" i="1" s="1"/>
  <c r="K68" i="1"/>
  <c r="V68" i="1"/>
  <c r="AA68" i="1"/>
  <c r="AF68" i="1"/>
  <c r="AL68" i="1"/>
  <c r="AN68" i="1"/>
  <c r="AO68" i="1"/>
  <c r="J69" i="1"/>
  <c r="AP69" i="1" s="1"/>
  <c r="K69" i="1"/>
  <c r="O69" i="1"/>
  <c r="V69" i="1"/>
  <c r="AF69" i="1"/>
  <c r="AN69" i="1"/>
  <c r="AO69" i="1"/>
  <c r="AW69" i="1"/>
  <c r="J70" i="1"/>
  <c r="K70" i="1"/>
  <c r="B71" i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V70" i="1"/>
  <c r="W70" i="1"/>
  <c r="X70" i="1"/>
  <c r="Y70" i="1"/>
  <c r="AF70" i="1"/>
  <c r="AN70" i="1"/>
  <c r="AO70" i="1"/>
  <c r="AP70" i="1"/>
  <c r="J71" i="1"/>
  <c r="K71" i="1"/>
  <c r="T71" i="1"/>
  <c r="V71" i="1"/>
  <c r="W71" i="1"/>
  <c r="AA71" i="1"/>
  <c r="AF71" i="1"/>
  <c r="AL71" i="1"/>
  <c r="AN71" i="1"/>
  <c r="AO71" i="1"/>
  <c r="AP71" i="1"/>
  <c r="J72" i="1"/>
  <c r="AP72" i="1" s="1"/>
  <c r="K72" i="1"/>
  <c r="V72" i="1"/>
  <c r="AA72" i="1"/>
  <c r="AF72" i="1"/>
  <c r="AL72" i="1"/>
  <c r="AN72" i="1"/>
  <c r="AO72" i="1"/>
  <c r="J73" i="1"/>
  <c r="AP73" i="1" s="1"/>
  <c r="K73" i="1"/>
  <c r="V73" i="1"/>
  <c r="AF73" i="1"/>
  <c r="AN73" i="1"/>
  <c r="AO73" i="1"/>
  <c r="J74" i="1"/>
  <c r="K74" i="1"/>
  <c r="V74" i="1"/>
  <c r="W74" i="1"/>
  <c r="X74" i="1"/>
  <c r="Y74" i="1"/>
  <c r="AF74" i="1"/>
  <c r="AN74" i="1"/>
  <c r="AO74" i="1"/>
  <c r="AP74" i="1"/>
  <c r="J75" i="1"/>
  <c r="K75" i="1"/>
  <c r="T75" i="1"/>
  <c r="V75" i="1"/>
  <c r="W75" i="1"/>
  <c r="AA75" i="1"/>
  <c r="AF75" i="1"/>
  <c r="AL75" i="1"/>
  <c r="AN75" i="1"/>
  <c r="AO75" i="1"/>
  <c r="AP75" i="1"/>
  <c r="J76" i="1"/>
  <c r="AP76" i="1" s="1"/>
  <c r="K76" i="1"/>
  <c r="O76" i="1"/>
  <c r="V76" i="1"/>
  <c r="AF76" i="1"/>
  <c r="AL76" i="1"/>
  <c r="AN76" i="1"/>
  <c r="AO76" i="1"/>
  <c r="AW76" i="1"/>
  <c r="J77" i="1"/>
  <c r="AP77" i="1" s="1"/>
  <c r="K77" i="1"/>
  <c r="V77" i="1"/>
  <c r="AF77" i="1"/>
  <c r="AN77" i="1"/>
  <c r="AO77" i="1"/>
  <c r="J78" i="1"/>
  <c r="AP78" i="1" s="1"/>
  <c r="AQ78" i="1" s="1"/>
  <c r="AS78" i="1" s="1"/>
  <c r="K78" i="1"/>
  <c r="O78" i="1"/>
  <c r="AW78" i="1" s="1"/>
  <c r="V78" i="1"/>
  <c r="W78" i="1"/>
  <c r="X78" i="1" s="1"/>
  <c r="Y78" i="1"/>
  <c r="AF78" i="1"/>
  <c r="AN78" i="1"/>
  <c r="AO78" i="1"/>
  <c r="AY78" i="1"/>
  <c r="J79" i="1"/>
  <c r="K79" i="1"/>
  <c r="V79" i="1"/>
  <c r="W79" i="1" s="1"/>
  <c r="Y79" i="1" s="1"/>
  <c r="AF79" i="1"/>
  <c r="AN79" i="1"/>
  <c r="AO79" i="1"/>
  <c r="AP79" i="1"/>
  <c r="J80" i="1"/>
  <c r="AP80" i="1" s="1"/>
  <c r="K80" i="1"/>
  <c r="T80" i="1"/>
  <c r="V80" i="1"/>
  <c r="W80" i="1"/>
  <c r="AA80" i="1"/>
  <c r="AF80" i="1"/>
  <c r="AL80" i="1"/>
  <c r="AN80" i="1"/>
  <c r="AO80" i="1"/>
  <c r="J81" i="1"/>
  <c r="K81" i="1"/>
  <c r="V81" i="1"/>
  <c r="AF81" i="1"/>
  <c r="AN81" i="1"/>
  <c r="AO81" i="1"/>
  <c r="AP81" i="1"/>
  <c r="J82" i="1"/>
  <c r="AP82" i="1" s="1"/>
  <c r="K82" i="1"/>
  <c r="T82" i="1"/>
  <c r="V82" i="1"/>
  <c r="X82" i="1" s="1"/>
  <c r="W82" i="1"/>
  <c r="Y82" i="1"/>
  <c r="AB82" i="1" s="1"/>
  <c r="AA82" i="1"/>
  <c r="AF82" i="1"/>
  <c r="AL82" i="1"/>
  <c r="AN82" i="1"/>
  <c r="AO82" i="1"/>
  <c r="J83" i="1"/>
  <c r="K83" i="1"/>
  <c r="B84" i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V83" i="1"/>
  <c r="W83" i="1" s="1"/>
  <c r="Y83" i="1" s="1"/>
  <c r="AF83" i="1"/>
  <c r="AN83" i="1"/>
  <c r="AO83" i="1"/>
  <c r="AP83" i="1"/>
  <c r="J84" i="1"/>
  <c r="AP84" i="1" s="1"/>
  <c r="K84" i="1"/>
  <c r="T84" i="1"/>
  <c r="V84" i="1"/>
  <c r="W84" i="1"/>
  <c r="AA84" i="1"/>
  <c r="AF84" i="1"/>
  <c r="AL84" i="1"/>
  <c r="AN84" i="1"/>
  <c r="AO84" i="1"/>
  <c r="J85" i="1"/>
  <c r="K85" i="1"/>
  <c r="O85" i="1"/>
  <c r="V85" i="1"/>
  <c r="AF85" i="1"/>
  <c r="AN85" i="1"/>
  <c r="AO85" i="1"/>
  <c r="AP85" i="1"/>
  <c r="AW85" i="1"/>
  <c r="J86" i="1"/>
  <c r="AP86" i="1" s="1"/>
  <c r="K86" i="1"/>
  <c r="T86" i="1"/>
  <c r="V86" i="1"/>
  <c r="X86" i="1" s="1"/>
  <c r="W86" i="1"/>
  <c r="Y86" i="1"/>
  <c r="AA86" i="1"/>
  <c r="AF86" i="1"/>
  <c r="AL86" i="1"/>
  <c r="AN86" i="1"/>
  <c r="AO86" i="1"/>
  <c r="J87" i="1"/>
  <c r="K87" i="1"/>
  <c r="O87" i="1"/>
  <c r="V87" i="1"/>
  <c r="W87" i="1" s="1"/>
  <c r="Y87" i="1" s="1"/>
  <c r="AF87" i="1"/>
  <c r="AN87" i="1"/>
  <c r="AO87" i="1"/>
  <c r="AP87" i="1"/>
  <c r="AW87" i="1"/>
  <c r="J88" i="1"/>
  <c r="AP88" i="1" s="1"/>
  <c r="K88" i="1"/>
  <c r="T88" i="1"/>
  <c r="V88" i="1"/>
  <c r="W88" i="1"/>
  <c r="AA88" i="1"/>
  <c r="AF88" i="1"/>
  <c r="AL88" i="1"/>
  <c r="AN88" i="1"/>
  <c r="AO88" i="1"/>
  <c r="J89" i="1"/>
  <c r="K89" i="1"/>
  <c r="V89" i="1"/>
  <c r="AF89" i="1"/>
  <c r="AN89" i="1"/>
  <c r="AO89" i="1"/>
  <c r="AP89" i="1"/>
  <c r="J90" i="1"/>
  <c r="AP90" i="1" s="1"/>
  <c r="K90" i="1"/>
  <c r="T90" i="1"/>
  <c r="V90" i="1"/>
  <c r="X90" i="1" s="1"/>
  <c r="W90" i="1"/>
  <c r="Y90" i="1"/>
  <c r="AA90" i="1"/>
  <c r="AF90" i="1"/>
  <c r="AL90" i="1"/>
  <c r="AN90" i="1"/>
  <c r="AO90" i="1"/>
  <c r="J91" i="1"/>
  <c r="K91" i="1"/>
  <c r="V91" i="1"/>
  <c r="W91" i="1" s="1"/>
  <c r="Y91" i="1" s="1"/>
  <c r="X91" i="1"/>
  <c r="AF91" i="1"/>
  <c r="AN91" i="1"/>
  <c r="AO91" i="1"/>
  <c r="AP91" i="1"/>
  <c r="J92" i="1"/>
  <c r="AP92" i="1" s="1"/>
  <c r="K92" i="1"/>
  <c r="V92" i="1"/>
  <c r="W92" i="1"/>
  <c r="AF92" i="1"/>
  <c r="AN92" i="1"/>
  <c r="AO92" i="1"/>
  <c r="J93" i="1"/>
  <c r="K93" i="1"/>
  <c r="V93" i="1"/>
  <c r="AF93" i="1"/>
  <c r="AN93" i="1"/>
  <c r="AO93" i="1"/>
  <c r="AP93" i="1"/>
  <c r="J94" i="1"/>
  <c r="AP94" i="1" s="1"/>
  <c r="AQ94" i="1" s="1"/>
  <c r="K94" i="1"/>
  <c r="O94" i="1"/>
  <c r="AW94" i="1" s="1"/>
  <c r="V94" i="1"/>
  <c r="X94" i="1" s="1"/>
  <c r="W94" i="1"/>
  <c r="Y94" i="1"/>
  <c r="AF94" i="1"/>
  <c r="AN94" i="1"/>
  <c r="AO94" i="1"/>
  <c r="J95" i="1"/>
  <c r="K95" i="1"/>
  <c r="V95" i="1"/>
  <c r="W95" i="1" s="1"/>
  <c r="Y95" i="1" s="1"/>
  <c r="AF95" i="1"/>
  <c r="AN95" i="1"/>
  <c r="AO95" i="1"/>
  <c r="AP95" i="1"/>
  <c r="J96" i="1"/>
  <c r="AP96" i="1" s="1"/>
  <c r="K96" i="1"/>
  <c r="O96" i="1"/>
  <c r="AW96" i="1" s="1"/>
  <c r="V96" i="1"/>
  <c r="W96" i="1"/>
  <c r="AF96" i="1"/>
  <c r="AN96" i="1"/>
  <c r="AO96" i="1"/>
  <c r="J97" i="1"/>
  <c r="K97" i="1"/>
  <c r="V97" i="1"/>
  <c r="AF97" i="1"/>
  <c r="AN97" i="1"/>
  <c r="AO97" i="1"/>
  <c r="AP97" i="1"/>
  <c r="J98" i="1"/>
  <c r="AP98" i="1" s="1"/>
  <c r="K98" i="1"/>
  <c r="V98" i="1"/>
  <c r="X98" i="1" s="1"/>
  <c r="W98" i="1"/>
  <c r="Y98" i="1"/>
  <c r="AF98" i="1"/>
  <c r="AN98" i="1"/>
  <c r="AO98" i="1"/>
  <c r="J99" i="1"/>
  <c r="K99" i="1"/>
  <c r="V99" i="1"/>
  <c r="W99" i="1" s="1"/>
  <c r="Y99" i="1" s="1"/>
  <c r="AF99" i="1"/>
  <c r="AN99" i="1"/>
  <c r="AO99" i="1"/>
  <c r="AP99" i="1"/>
  <c r="J100" i="1"/>
  <c r="K100" i="1"/>
  <c r="V100" i="1"/>
  <c r="W100" i="1" s="1"/>
  <c r="Y100" i="1" s="1"/>
  <c r="AF100" i="1"/>
  <c r="AN100" i="1"/>
  <c r="AO100" i="1"/>
  <c r="AP100" i="1"/>
  <c r="J101" i="1"/>
  <c r="AP101" i="1" s="1"/>
  <c r="K101" i="1"/>
  <c r="B102" i="1"/>
  <c r="V101" i="1"/>
  <c r="X101" i="1" s="1"/>
  <c r="W101" i="1"/>
  <c r="Y101" i="1" s="1"/>
  <c r="AF101" i="1"/>
  <c r="AN101" i="1"/>
  <c r="AO101" i="1"/>
  <c r="J102" i="1"/>
  <c r="K102" i="1"/>
  <c r="B103" i="1"/>
  <c r="B104" i="1" s="1"/>
  <c r="V102" i="1"/>
  <c r="AF102" i="1"/>
  <c r="AN102" i="1"/>
  <c r="AO102" i="1"/>
  <c r="AP102" i="1"/>
  <c r="J103" i="1"/>
  <c r="AP103" i="1" s="1"/>
  <c r="AQ103" i="1" s="1"/>
  <c r="K103" i="1"/>
  <c r="O103" i="1"/>
  <c r="AW103" i="1" s="1"/>
  <c r="V103" i="1"/>
  <c r="X103" i="1" s="1"/>
  <c r="W103" i="1"/>
  <c r="Y103" i="1"/>
  <c r="AF103" i="1"/>
  <c r="AN103" i="1"/>
  <c r="AO103" i="1"/>
  <c r="J104" i="1"/>
  <c r="K104" i="1"/>
  <c r="B105" i="1"/>
  <c r="B106" i="1" s="1"/>
  <c r="B107" i="1" s="1"/>
  <c r="B108" i="1" s="1"/>
  <c r="V104" i="1"/>
  <c r="W104" i="1" s="1"/>
  <c r="Y104" i="1" s="1"/>
  <c r="AF104" i="1"/>
  <c r="AN104" i="1"/>
  <c r="AO104" i="1"/>
  <c r="AP104" i="1"/>
  <c r="J105" i="1"/>
  <c r="AP105" i="1" s="1"/>
  <c r="K105" i="1"/>
  <c r="O105" i="1"/>
  <c r="AW105" i="1" s="1"/>
  <c r="V105" i="1"/>
  <c r="W105" i="1"/>
  <c r="Y105" i="1" s="1"/>
  <c r="AF105" i="1"/>
  <c r="AN105" i="1"/>
  <c r="AO105" i="1"/>
  <c r="J106" i="1"/>
  <c r="K106" i="1"/>
  <c r="V106" i="1"/>
  <c r="AF106" i="1"/>
  <c r="AN106" i="1"/>
  <c r="AO106" i="1"/>
  <c r="AP106" i="1"/>
  <c r="J107" i="1"/>
  <c r="AP107" i="1" s="1"/>
  <c r="K107" i="1"/>
  <c r="V107" i="1"/>
  <c r="X107" i="1" s="1"/>
  <c r="W107" i="1"/>
  <c r="Y107" i="1"/>
  <c r="AF107" i="1"/>
  <c r="AN107" i="1"/>
  <c r="AO107" i="1"/>
  <c r="J108" i="1"/>
  <c r="K108" i="1"/>
  <c r="B109" i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V108" i="1"/>
  <c r="W108" i="1" s="1"/>
  <c r="Y108" i="1" s="1"/>
  <c r="AF108" i="1"/>
  <c r="AN108" i="1"/>
  <c r="AO108" i="1"/>
  <c r="AP108" i="1"/>
  <c r="J109" i="1"/>
  <c r="AP109" i="1" s="1"/>
  <c r="K109" i="1"/>
  <c r="V109" i="1"/>
  <c r="X109" i="1" s="1"/>
  <c r="W109" i="1"/>
  <c r="Y109" i="1" s="1"/>
  <c r="AF109" i="1"/>
  <c r="AN109" i="1"/>
  <c r="AO109" i="1"/>
  <c r="J110" i="1"/>
  <c r="K110" i="1"/>
  <c r="V110" i="1"/>
  <c r="AF110" i="1"/>
  <c r="AN110" i="1"/>
  <c r="AO110" i="1"/>
  <c r="AP110" i="1"/>
  <c r="J111" i="1"/>
  <c r="AP111" i="1" s="1"/>
  <c r="K111" i="1"/>
  <c r="V111" i="1"/>
  <c r="X111" i="1" s="1"/>
  <c r="W111" i="1"/>
  <c r="Y111" i="1"/>
  <c r="AF111" i="1"/>
  <c r="AN111" i="1"/>
  <c r="AO111" i="1"/>
  <c r="J112" i="1"/>
  <c r="K112" i="1"/>
  <c r="O112" i="1"/>
  <c r="V112" i="1"/>
  <c r="W112" i="1" s="1"/>
  <c r="Y112" i="1" s="1"/>
  <c r="X112" i="1"/>
  <c r="AF112" i="1"/>
  <c r="AN112" i="1"/>
  <c r="AO112" i="1"/>
  <c r="AP112" i="1"/>
  <c r="AW112" i="1"/>
  <c r="J113" i="1"/>
  <c r="AP113" i="1" s="1"/>
  <c r="K113" i="1"/>
  <c r="V113" i="1"/>
  <c r="W113" i="1"/>
  <c r="Y113" i="1" s="1"/>
  <c r="AF113" i="1"/>
  <c r="AN113" i="1"/>
  <c r="AO113" i="1"/>
  <c r="J114" i="1"/>
  <c r="K114" i="1"/>
  <c r="O114" i="1"/>
  <c r="V114" i="1"/>
  <c r="AF114" i="1"/>
  <c r="AN114" i="1"/>
  <c r="AO114" i="1"/>
  <c r="AP114" i="1"/>
  <c r="AW114" i="1"/>
  <c r="J115" i="1"/>
  <c r="AP115" i="1" s="1"/>
  <c r="K115" i="1"/>
  <c r="V115" i="1"/>
  <c r="X115" i="1" s="1"/>
  <c r="W115" i="1"/>
  <c r="Y115" i="1"/>
  <c r="AF115" i="1"/>
  <c r="AN115" i="1"/>
  <c r="AO115" i="1"/>
  <c r="J116" i="1"/>
  <c r="K116" i="1"/>
  <c r="V116" i="1"/>
  <c r="W116" i="1" s="1"/>
  <c r="Y116" i="1" s="1"/>
  <c r="X116" i="1"/>
  <c r="AF116" i="1"/>
  <c r="AN116" i="1"/>
  <c r="AO116" i="1"/>
  <c r="AP116" i="1"/>
  <c r="J117" i="1"/>
  <c r="AP117" i="1" s="1"/>
  <c r="K117" i="1"/>
  <c r="V117" i="1"/>
  <c r="X117" i="1" s="1"/>
  <c r="W117" i="1"/>
  <c r="Y117" i="1" s="1"/>
  <c r="AF117" i="1"/>
  <c r="AN117" i="1"/>
  <c r="AO117" i="1"/>
  <c r="J118" i="1"/>
  <c r="K118" i="1"/>
  <c r="V118" i="1"/>
  <c r="AF118" i="1"/>
  <c r="AN118" i="1"/>
  <c r="AO118" i="1"/>
  <c r="AP118" i="1"/>
  <c r="J119" i="1"/>
  <c r="AP119" i="1" s="1"/>
  <c r="K119" i="1"/>
  <c r="V119" i="1"/>
  <c r="X119" i="1" s="1"/>
  <c r="W119" i="1"/>
  <c r="Y119" i="1"/>
  <c r="AF119" i="1"/>
  <c r="AN119" i="1"/>
  <c r="AO119" i="1"/>
  <c r="J120" i="1"/>
  <c r="K120" i="1"/>
  <c r="V120" i="1"/>
  <c r="W120" i="1" s="1"/>
  <c r="Y120" i="1" s="1"/>
  <c r="X120" i="1"/>
  <c r="AF120" i="1"/>
  <c r="AN120" i="1"/>
  <c r="AO120" i="1"/>
  <c r="AP120" i="1"/>
  <c r="J121" i="1"/>
  <c r="AP121" i="1" s="1"/>
  <c r="K121" i="1"/>
  <c r="O121" i="1"/>
  <c r="AW121" i="1" s="1"/>
  <c r="V121" i="1"/>
  <c r="W121" i="1"/>
  <c r="Y121" i="1" s="1"/>
  <c r="AF121" i="1"/>
  <c r="AN121" i="1"/>
  <c r="AO121" i="1"/>
  <c r="J122" i="1"/>
  <c r="K122" i="1"/>
  <c r="V122" i="1"/>
  <c r="AA122" i="1"/>
  <c r="AF122" i="1"/>
  <c r="AL122" i="1"/>
  <c r="AN122" i="1"/>
  <c r="AO122" i="1"/>
  <c r="AP122" i="1"/>
  <c r="J123" i="1"/>
  <c r="AP123" i="1" s="1"/>
  <c r="K123" i="1"/>
  <c r="O123" i="1"/>
  <c r="AW123" i="1" s="1"/>
  <c r="V123" i="1"/>
  <c r="X123" i="1" s="1"/>
  <c r="W123" i="1"/>
  <c r="Y123" i="1"/>
  <c r="AF123" i="1"/>
  <c r="AN123" i="1"/>
  <c r="AO123" i="1"/>
  <c r="AQ123" i="1"/>
  <c r="J124" i="1"/>
  <c r="K124" i="1"/>
  <c r="V124" i="1"/>
  <c r="W124" i="1" s="1"/>
  <c r="Y124" i="1" s="1"/>
  <c r="X124" i="1"/>
  <c r="AF124" i="1"/>
  <c r="AN124" i="1"/>
  <c r="AO124" i="1"/>
  <c r="AP124" i="1"/>
  <c r="J125" i="1"/>
  <c r="AP125" i="1" s="1"/>
  <c r="K125" i="1"/>
  <c r="V125" i="1"/>
  <c r="X125" i="1" s="1"/>
  <c r="W125" i="1"/>
  <c r="Y125" i="1" s="1"/>
  <c r="AF125" i="1"/>
  <c r="AN125" i="1"/>
  <c r="AO125" i="1"/>
  <c r="J126" i="1"/>
  <c r="K126" i="1"/>
  <c r="V126" i="1"/>
  <c r="AA126" i="1"/>
  <c r="AF126" i="1"/>
  <c r="AL126" i="1"/>
  <c r="AN126" i="1"/>
  <c r="AO126" i="1"/>
  <c r="AP126" i="1"/>
  <c r="J127" i="1"/>
  <c r="AP127" i="1" s="1"/>
  <c r="K127" i="1"/>
  <c r="V127" i="1"/>
  <c r="X127" i="1" s="1"/>
  <c r="W127" i="1"/>
  <c r="Y127" i="1"/>
  <c r="AF127" i="1"/>
  <c r="AN127" i="1"/>
  <c r="AO127" i="1"/>
  <c r="J128" i="1"/>
  <c r="K128" i="1"/>
  <c r="V128" i="1"/>
  <c r="W128" i="1" s="1"/>
  <c r="Y128" i="1" s="1"/>
  <c r="AF128" i="1"/>
  <c r="AN128" i="1"/>
  <c r="AO128" i="1"/>
  <c r="AP128" i="1"/>
  <c r="J129" i="1"/>
  <c r="AP129" i="1" s="1"/>
  <c r="K129" i="1"/>
  <c r="V129" i="1"/>
  <c r="W129" i="1"/>
  <c r="Y129" i="1" s="1"/>
  <c r="AF129" i="1"/>
  <c r="AN129" i="1"/>
  <c r="AO129" i="1"/>
  <c r="J130" i="1"/>
  <c r="AP130" i="1" s="1"/>
  <c r="K130" i="1"/>
  <c r="O130" i="1"/>
  <c r="V130" i="1"/>
  <c r="W130" i="1"/>
  <c r="Y130" i="1" s="1"/>
  <c r="AA130" i="1"/>
  <c r="AF130" i="1"/>
  <c r="AL130" i="1"/>
  <c r="AN130" i="1"/>
  <c r="AO130" i="1"/>
  <c r="AW130" i="1"/>
  <c r="J131" i="1"/>
  <c r="K131" i="1"/>
  <c r="B132" i="1"/>
  <c r="B133" i="1" s="1"/>
  <c r="V131" i="1"/>
  <c r="AF131" i="1"/>
  <c r="AN131" i="1"/>
  <c r="AO131" i="1"/>
  <c r="AP131" i="1"/>
  <c r="J132" i="1"/>
  <c r="AP132" i="1" s="1"/>
  <c r="K132" i="1"/>
  <c r="O132" i="1"/>
  <c r="AW132" i="1" s="1"/>
  <c r="V132" i="1"/>
  <c r="X132" i="1" s="1"/>
  <c r="W132" i="1"/>
  <c r="Y132" i="1"/>
  <c r="AF132" i="1"/>
  <c r="AN132" i="1"/>
  <c r="AO132" i="1"/>
  <c r="J133" i="1"/>
  <c r="K133" i="1"/>
  <c r="B134" i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V133" i="1"/>
  <c r="W133" i="1" s="1"/>
  <c r="Y133" i="1" s="1"/>
  <c r="AF133" i="1"/>
  <c r="AN133" i="1"/>
  <c r="AO133" i="1"/>
  <c r="AP133" i="1"/>
  <c r="J134" i="1"/>
  <c r="AP134" i="1" s="1"/>
  <c r="K134" i="1"/>
  <c r="V134" i="1"/>
  <c r="X134" i="1" s="1"/>
  <c r="W134" i="1"/>
  <c r="Y134" i="1" s="1"/>
  <c r="AA134" i="1"/>
  <c r="AF134" i="1"/>
  <c r="AL134" i="1"/>
  <c r="AN134" i="1"/>
  <c r="AO134" i="1"/>
  <c r="J135" i="1"/>
  <c r="K135" i="1"/>
  <c r="V135" i="1"/>
  <c r="AF135" i="1"/>
  <c r="AN135" i="1"/>
  <c r="AO135" i="1"/>
  <c r="AP135" i="1"/>
  <c r="J136" i="1"/>
  <c r="AP136" i="1" s="1"/>
  <c r="K136" i="1"/>
  <c r="V136" i="1"/>
  <c r="W136" i="1"/>
  <c r="Y136" i="1"/>
  <c r="AA136" i="1"/>
  <c r="AF136" i="1"/>
  <c r="AL136" i="1"/>
  <c r="AN136" i="1"/>
  <c r="AO136" i="1"/>
  <c r="J137" i="1"/>
  <c r="K137" i="1"/>
  <c r="V137" i="1"/>
  <c r="W137" i="1" s="1"/>
  <c r="Y137" i="1" s="1"/>
  <c r="X137" i="1"/>
  <c r="AF137" i="1"/>
  <c r="AN137" i="1"/>
  <c r="AO137" i="1"/>
  <c r="AP137" i="1"/>
  <c r="J138" i="1"/>
  <c r="AP138" i="1" s="1"/>
  <c r="K138" i="1"/>
  <c r="V138" i="1"/>
  <c r="W138" i="1"/>
  <c r="Y138" i="1"/>
  <c r="AA138" i="1"/>
  <c r="AF138" i="1"/>
  <c r="AL138" i="1"/>
  <c r="AN138" i="1"/>
  <c r="AO138" i="1"/>
  <c r="J139" i="1"/>
  <c r="K139" i="1"/>
  <c r="O139" i="1"/>
  <c r="V139" i="1"/>
  <c r="W139" i="1" s="1"/>
  <c r="Y139" i="1" s="1"/>
  <c r="AF139" i="1"/>
  <c r="AN139" i="1"/>
  <c r="AO139" i="1"/>
  <c r="AR139" i="1" s="1"/>
  <c r="AP139" i="1"/>
  <c r="AQ139" i="1" s="1"/>
  <c r="AW139" i="1"/>
  <c r="J140" i="1"/>
  <c r="AP140" i="1" s="1"/>
  <c r="K140" i="1"/>
  <c r="V140" i="1"/>
  <c r="W140" i="1" s="1"/>
  <c r="Y140" i="1" s="1"/>
  <c r="AF140" i="1"/>
  <c r="AL140" i="1"/>
  <c r="AN140" i="1"/>
  <c r="AO140" i="1"/>
  <c r="J141" i="1"/>
  <c r="AP141" i="1" s="1"/>
  <c r="K141" i="1"/>
  <c r="O141" i="1"/>
  <c r="V141" i="1"/>
  <c r="AF141" i="1"/>
  <c r="AN141" i="1"/>
  <c r="AO141" i="1"/>
  <c r="AW141" i="1"/>
  <c r="J142" i="1"/>
  <c r="K142" i="1"/>
  <c r="V142" i="1"/>
  <c r="W142" i="1"/>
  <c r="X142" i="1"/>
  <c r="Y142" i="1"/>
  <c r="AA142" i="1"/>
  <c r="AF142" i="1"/>
  <c r="AL142" i="1"/>
  <c r="AN142" i="1"/>
  <c r="AO142" i="1"/>
  <c r="AP142" i="1"/>
  <c r="J143" i="1"/>
  <c r="K143" i="1"/>
  <c r="T143" i="1"/>
  <c r="V143" i="1"/>
  <c r="W143" i="1"/>
  <c r="X143" i="1" s="1"/>
  <c r="AA143" i="1"/>
  <c r="AF143" i="1"/>
  <c r="AL143" i="1"/>
  <c r="AN143" i="1"/>
  <c r="AO143" i="1"/>
  <c r="AP143" i="1"/>
  <c r="J144" i="1"/>
  <c r="AP144" i="1" s="1"/>
  <c r="K144" i="1"/>
  <c r="V144" i="1"/>
  <c r="W144" i="1" s="1"/>
  <c r="Y144" i="1" s="1"/>
  <c r="AN144" i="1"/>
  <c r="AO144" i="1"/>
  <c r="J145" i="1"/>
  <c r="AP145" i="1" s="1"/>
  <c r="K145" i="1"/>
  <c r="V145" i="1"/>
  <c r="AF145" i="1"/>
  <c r="AN145" i="1"/>
  <c r="AO145" i="1"/>
  <c r="J146" i="1"/>
  <c r="K146" i="1"/>
  <c r="V146" i="1"/>
  <c r="W146" i="1"/>
  <c r="X146" i="1"/>
  <c r="Y146" i="1"/>
  <c r="AN146" i="1"/>
  <c r="AO146" i="1"/>
  <c r="AP146" i="1"/>
  <c r="J147" i="1"/>
  <c r="K147" i="1"/>
  <c r="T147" i="1"/>
  <c r="V147" i="1"/>
  <c r="W147" i="1"/>
  <c r="X147" i="1" s="1"/>
  <c r="AA147" i="1"/>
  <c r="AF147" i="1"/>
  <c r="AL147" i="1"/>
  <c r="AN147" i="1"/>
  <c r="AO147" i="1"/>
  <c r="AP147" i="1"/>
  <c r="J148" i="1"/>
  <c r="AP148" i="1" s="1"/>
  <c r="K148" i="1"/>
  <c r="O148" i="1"/>
  <c r="V148" i="1"/>
  <c r="W148" i="1" s="1"/>
  <c r="Y148" i="1" s="1"/>
  <c r="AN148" i="1"/>
  <c r="AO148" i="1"/>
  <c r="AW148" i="1"/>
  <c r="J149" i="1"/>
  <c r="AP149" i="1" s="1"/>
  <c r="K149" i="1"/>
  <c r="V149" i="1"/>
  <c r="AF149" i="1"/>
  <c r="AN149" i="1"/>
  <c r="AO149" i="1"/>
  <c r="J150" i="1"/>
  <c r="K150" i="1"/>
  <c r="O150" i="1"/>
  <c r="V150" i="1"/>
  <c r="W150" i="1"/>
  <c r="X150" i="1"/>
  <c r="Y150" i="1"/>
  <c r="AN150" i="1"/>
  <c r="AO150" i="1"/>
  <c r="AP150" i="1"/>
  <c r="AW150" i="1"/>
  <c r="J151" i="1"/>
  <c r="K151" i="1"/>
  <c r="T151" i="1"/>
  <c r="V151" i="1"/>
  <c r="W151" i="1"/>
  <c r="X151" i="1" s="1"/>
  <c r="AA151" i="1"/>
  <c r="AF151" i="1"/>
  <c r="AL151" i="1"/>
  <c r="AN151" i="1"/>
  <c r="AO151" i="1"/>
  <c r="AP151" i="1"/>
  <c r="J152" i="1"/>
  <c r="AP152" i="1" s="1"/>
  <c r="K152" i="1"/>
  <c r="V152" i="1"/>
  <c r="W152" i="1" s="1"/>
  <c r="Y152" i="1" s="1"/>
  <c r="AN152" i="1"/>
  <c r="AO152" i="1"/>
  <c r="J153" i="1"/>
  <c r="AP153" i="1" s="1"/>
  <c r="K153" i="1"/>
  <c r="V153" i="1"/>
  <c r="AF153" i="1"/>
  <c r="AN153" i="1"/>
  <c r="AO153" i="1"/>
  <c r="J154" i="1"/>
  <c r="K154" i="1"/>
  <c r="V154" i="1"/>
  <c r="W154" i="1" s="1"/>
  <c r="AN154" i="1"/>
  <c r="AO154" i="1"/>
  <c r="AP154" i="1"/>
  <c r="J155" i="1"/>
  <c r="K155" i="1"/>
  <c r="T155" i="1"/>
  <c r="V155" i="1"/>
  <c r="W155" i="1"/>
  <c r="X155" i="1" s="1"/>
  <c r="AA155" i="1"/>
  <c r="AF155" i="1"/>
  <c r="AL155" i="1"/>
  <c r="AN155" i="1"/>
  <c r="AO155" i="1"/>
  <c r="AP155" i="1"/>
  <c r="J156" i="1"/>
  <c r="K156" i="1"/>
  <c r="V156" i="1"/>
  <c r="W156" i="1" s="1"/>
  <c r="Y156" i="1" s="1"/>
  <c r="AN156" i="1"/>
  <c r="AO156" i="1"/>
  <c r="AP156" i="1"/>
  <c r="J157" i="1"/>
  <c r="AP157" i="1" s="1"/>
  <c r="K157" i="1"/>
  <c r="O157" i="1"/>
  <c r="V157" i="1"/>
  <c r="AF157" i="1"/>
  <c r="AL157" i="1"/>
  <c r="AN157" i="1"/>
  <c r="AO157" i="1"/>
  <c r="AW157" i="1"/>
  <c r="J158" i="1"/>
  <c r="K158" i="1"/>
  <c r="V158" i="1"/>
  <c r="W158" i="1" s="1"/>
  <c r="AN158" i="1"/>
  <c r="AO158" i="1"/>
  <c r="AP158" i="1"/>
  <c r="J159" i="1"/>
  <c r="K159" i="1"/>
  <c r="O159" i="1"/>
  <c r="AW159" i="1" s="1"/>
  <c r="T159" i="1"/>
  <c r="V159" i="1"/>
  <c r="W159" i="1"/>
  <c r="X159" i="1" s="1"/>
  <c r="AA159" i="1"/>
  <c r="AF159" i="1"/>
  <c r="AL159" i="1"/>
  <c r="AN159" i="1"/>
  <c r="AO159" i="1"/>
  <c r="AR159" i="1" s="1"/>
  <c r="AP159" i="1"/>
  <c r="AQ159" i="1" s="1"/>
  <c r="J160" i="1"/>
  <c r="K160" i="1"/>
  <c r="V160" i="1"/>
  <c r="W160" i="1" s="1"/>
  <c r="Y160" i="1" s="1"/>
  <c r="AN160" i="1"/>
  <c r="AO160" i="1"/>
  <c r="AP160" i="1"/>
  <c r="J161" i="1"/>
  <c r="AP161" i="1" s="1"/>
  <c r="K161" i="1"/>
  <c r="V161" i="1"/>
  <c r="W161" i="1" s="1"/>
  <c r="Y161" i="1" s="1"/>
  <c r="AF161" i="1"/>
  <c r="AN161" i="1"/>
  <c r="AO161" i="1"/>
  <c r="J162" i="1"/>
  <c r="AP162" i="1" s="1"/>
  <c r="K162" i="1"/>
  <c r="B163" i="1"/>
  <c r="V162" i="1"/>
  <c r="AF162" i="1"/>
  <c r="AN162" i="1"/>
  <c r="AO162" i="1"/>
  <c r="J163" i="1"/>
  <c r="K163" i="1"/>
  <c r="B164" i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V163" i="1"/>
  <c r="W163" i="1" s="1"/>
  <c r="AF163" i="1"/>
  <c r="AN163" i="1"/>
  <c r="AO163" i="1"/>
  <c r="AP163" i="1"/>
  <c r="J164" i="1"/>
  <c r="K164" i="1"/>
  <c r="V164" i="1"/>
  <c r="W164" i="1"/>
  <c r="X164" i="1" s="1"/>
  <c r="AF164" i="1"/>
  <c r="AN164" i="1"/>
  <c r="AO164" i="1"/>
  <c r="AP164" i="1"/>
  <c r="J165" i="1"/>
  <c r="K165" i="1"/>
  <c r="V165" i="1"/>
  <c r="W165" i="1" s="1"/>
  <c r="Y165" i="1" s="1"/>
  <c r="AF165" i="1"/>
  <c r="AN165" i="1"/>
  <c r="AO165" i="1"/>
  <c r="AP165" i="1"/>
  <c r="J166" i="1"/>
  <c r="AP166" i="1" s="1"/>
  <c r="K166" i="1"/>
  <c r="O166" i="1"/>
  <c r="V166" i="1"/>
  <c r="AF166" i="1"/>
  <c r="AN166" i="1"/>
  <c r="AO166" i="1"/>
  <c r="AW166" i="1"/>
  <c r="J167" i="1"/>
  <c r="K167" i="1"/>
  <c r="V167" i="1"/>
  <c r="W167" i="1" s="1"/>
  <c r="AF167" i="1"/>
  <c r="AN167" i="1"/>
  <c r="AO167" i="1"/>
  <c r="AP167" i="1"/>
  <c r="J168" i="1"/>
  <c r="K168" i="1"/>
  <c r="O168" i="1"/>
  <c r="AW168" i="1" s="1"/>
  <c r="V168" i="1"/>
  <c r="W168" i="1"/>
  <c r="X168" i="1" s="1"/>
  <c r="AF168" i="1"/>
  <c r="AN168" i="1"/>
  <c r="AO168" i="1"/>
  <c r="AP168" i="1"/>
  <c r="AQ168" i="1" s="1"/>
  <c r="J169" i="1"/>
  <c r="K169" i="1"/>
  <c r="V169" i="1"/>
  <c r="W169" i="1" s="1"/>
  <c r="Y169" i="1" s="1"/>
  <c r="AF169" i="1"/>
  <c r="AN169" i="1"/>
  <c r="AO169" i="1"/>
  <c r="AP169" i="1"/>
  <c r="J170" i="1"/>
  <c r="AP170" i="1" s="1"/>
  <c r="K170" i="1"/>
  <c r="V170" i="1"/>
  <c r="AF170" i="1"/>
  <c r="AN170" i="1"/>
  <c r="AO170" i="1"/>
  <c r="J171" i="1"/>
  <c r="K171" i="1"/>
  <c r="V171" i="1"/>
  <c r="W171" i="1" s="1"/>
  <c r="AF171" i="1"/>
  <c r="AN171" i="1"/>
  <c r="AO171" i="1"/>
  <c r="AP171" i="1"/>
  <c r="J172" i="1"/>
  <c r="K172" i="1"/>
  <c r="V172" i="1"/>
  <c r="W172" i="1"/>
  <c r="X172" i="1" s="1"/>
  <c r="AF172" i="1"/>
  <c r="AN172" i="1"/>
  <c r="AO172" i="1"/>
  <c r="AP172" i="1"/>
  <c r="J173" i="1"/>
  <c r="K173" i="1"/>
  <c r="V173" i="1"/>
  <c r="W173" i="1" s="1"/>
  <c r="Y173" i="1" s="1"/>
  <c r="AF173" i="1"/>
  <c r="AN173" i="1"/>
  <c r="AO173" i="1"/>
  <c r="AP173" i="1"/>
  <c r="J174" i="1"/>
  <c r="AP174" i="1" s="1"/>
  <c r="K174" i="1"/>
  <c r="V174" i="1"/>
  <c r="AF174" i="1"/>
  <c r="AN174" i="1"/>
  <c r="AO174" i="1"/>
  <c r="J175" i="1"/>
  <c r="K175" i="1"/>
  <c r="O175" i="1"/>
  <c r="V175" i="1"/>
  <c r="W175" i="1" s="1"/>
  <c r="AF175" i="1"/>
  <c r="AN175" i="1"/>
  <c r="AO175" i="1"/>
  <c r="AP175" i="1"/>
  <c r="AW175" i="1"/>
  <c r="J176" i="1"/>
  <c r="K176" i="1"/>
  <c r="V176" i="1"/>
  <c r="W176" i="1"/>
  <c r="X176" i="1" s="1"/>
  <c r="AF176" i="1"/>
  <c r="AN176" i="1"/>
  <c r="AO176" i="1"/>
  <c r="AP176" i="1"/>
  <c r="J177" i="1"/>
  <c r="K177" i="1"/>
  <c r="O177" i="1"/>
  <c r="AQ177" i="1" s="1"/>
  <c r="V177" i="1"/>
  <c r="W177" i="1" s="1"/>
  <c r="Y177" i="1" s="1"/>
  <c r="AF177" i="1"/>
  <c r="AN177" i="1"/>
  <c r="AO177" i="1"/>
  <c r="AP177" i="1"/>
  <c r="AW177" i="1"/>
  <c r="J178" i="1"/>
  <c r="AP178" i="1" s="1"/>
  <c r="K178" i="1"/>
  <c r="V178" i="1"/>
  <c r="AF178" i="1"/>
  <c r="AN178" i="1"/>
  <c r="AO178" i="1"/>
  <c r="J179" i="1"/>
  <c r="K179" i="1"/>
  <c r="V179" i="1"/>
  <c r="W179" i="1" s="1"/>
  <c r="AF179" i="1"/>
  <c r="AN179" i="1"/>
  <c r="AO179" i="1"/>
  <c r="AP179" i="1"/>
  <c r="J180" i="1"/>
  <c r="K180" i="1"/>
  <c r="V180" i="1"/>
  <c r="W180" i="1"/>
  <c r="X180" i="1" s="1"/>
  <c r="AF180" i="1"/>
  <c r="AN180" i="1"/>
  <c r="AO180" i="1"/>
  <c r="AP180" i="1"/>
  <c r="J181" i="1"/>
  <c r="K181" i="1"/>
  <c r="V181" i="1"/>
  <c r="W181" i="1" s="1"/>
  <c r="Y181" i="1" s="1"/>
  <c r="AF181" i="1"/>
  <c r="AN181" i="1"/>
  <c r="AO181" i="1"/>
  <c r="AP181" i="1"/>
  <c r="J182" i="1"/>
  <c r="AP182" i="1" s="1"/>
  <c r="K182" i="1"/>
  <c r="V182" i="1"/>
  <c r="AF182" i="1"/>
  <c r="AN182" i="1"/>
  <c r="AO182" i="1"/>
  <c r="J183" i="1"/>
  <c r="K183" i="1"/>
  <c r="V183" i="1"/>
  <c r="W183" i="1" s="1"/>
  <c r="AF183" i="1"/>
  <c r="AN183" i="1"/>
  <c r="AO183" i="1"/>
  <c r="AP183" i="1"/>
  <c r="J184" i="1"/>
  <c r="K184" i="1"/>
  <c r="O184" i="1"/>
  <c r="AW184" i="1" s="1"/>
  <c r="V184" i="1"/>
  <c r="W184" i="1"/>
  <c r="X184" i="1" s="1"/>
  <c r="AF184" i="1"/>
  <c r="AN184" i="1"/>
  <c r="AO184" i="1"/>
  <c r="AR184" i="1" s="1"/>
  <c r="AP184" i="1"/>
  <c r="AQ184" i="1" s="1"/>
  <c r="J185" i="1"/>
  <c r="K185" i="1"/>
  <c r="V185" i="1"/>
  <c r="W185" i="1" s="1"/>
  <c r="Y185" i="1" s="1"/>
  <c r="AF185" i="1"/>
  <c r="AN185" i="1"/>
  <c r="AO185" i="1"/>
  <c r="AP185" i="1"/>
  <c r="J186" i="1"/>
  <c r="AP186" i="1" s="1"/>
  <c r="K186" i="1"/>
  <c r="O186" i="1"/>
  <c r="V186" i="1"/>
  <c r="AF186" i="1"/>
  <c r="AN186" i="1"/>
  <c r="AO186" i="1"/>
  <c r="AW186" i="1"/>
  <c r="J187" i="1"/>
  <c r="K187" i="1"/>
  <c r="V187" i="1"/>
  <c r="W187" i="1" s="1"/>
  <c r="AF187" i="1"/>
  <c r="AN187" i="1"/>
  <c r="AO187" i="1"/>
  <c r="AP187" i="1"/>
  <c r="J188" i="1"/>
  <c r="K188" i="1"/>
  <c r="V188" i="1"/>
  <c r="W188" i="1"/>
  <c r="X188" i="1" s="1"/>
  <c r="AF188" i="1"/>
  <c r="AN188" i="1"/>
  <c r="AO188" i="1"/>
  <c r="AP188" i="1"/>
  <c r="J189" i="1"/>
  <c r="K189" i="1"/>
  <c r="V189" i="1"/>
  <c r="W189" i="1" s="1"/>
  <c r="Y189" i="1" s="1"/>
  <c r="AF189" i="1"/>
  <c r="AN189" i="1"/>
  <c r="AO189" i="1"/>
  <c r="AP189" i="1"/>
  <c r="J190" i="1"/>
  <c r="AP190" i="1" s="1"/>
  <c r="K190" i="1"/>
  <c r="V190" i="1"/>
  <c r="AF190" i="1"/>
  <c r="AN190" i="1"/>
  <c r="AO190" i="1"/>
  <c r="J191" i="1"/>
  <c r="AP191" i="1" s="1"/>
  <c r="K191" i="1"/>
  <c r="V191" i="1"/>
  <c r="AF191" i="1"/>
  <c r="AN191" i="1"/>
  <c r="AO191" i="1"/>
  <c r="J192" i="1"/>
  <c r="K192" i="1"/>
  <c r="B193" i="1"/>
  <c r="V192" i="1"/>
  <c r="W192" i="1" s="1"/>
  <c r="AF192" i="1"/>
  <c r="AN192" i="1"/>
  <c r="AO192" i="1"/>
  <c r="AP192" i="1"/>
  <c r="J193" i="1"/>
  <c r="K193" i="1"/>
  <c r="O193" i="1"/>
  <c r="AW193" i="1" s="1"/>
  <c r="B194" i="1"/>
  <c r="V193" i="1"/>
  <c r="W193" i="1"/>
  <c r="X193" i="1" s="1"/>
  <c r="AF193" i="1"/>
  <c r="AL193" i="1"/>
  <c r="AN193" i="1"/>
  <c r="AO193" i="1"/>
  <c r="AR193" i="1" s="1"/>
  <c r="AP193" i="1"/>
  <c r="AQ193" i="1" s="1"/>
  <c r="J194" i="1"/>
  <c r="K194" i="1"/>
  <c r="B195" i="1"/>
  <c r="V194" i="1"/>
  <c r="W194" i="1" s="1"/>
  <c r="Y194" i="1" s="1"/>
  <c r="AF194" i="1"/>
  <c r="AN194" i="1"/>
  <c r="AO194" i="1"/>
  <c r="AP194" i="1"/>
  <c r="J195" i="1"/>
  <c r="AP195" i="1" s="1"/>
  <c r="K195" i="1"/>
  <c r="O195" i="1"/>
  <c r="B196" i="1"/>
  <c r="V195" i="1"/>
  <c r="AF195" i="1"/>
  <c r="AN195" i="1"/>
  <c r="AO195" i="1"/>
  <c r="AW195" i="1"/>
  <c r="J196" i="1"/>
  <c r="K196" i="1"/>
  <c r="B197" i="1"/>
  <c r="V196" i="1"/>
  <c r="W196" i="1" s="1"/>
  <c r="AF196" i="1"/>
  <c r="AN196" i="1"/>
  <c r="AO196" i="1"/>
  <c r="AP196" i="1"/>
  <c r="J197" i="1"/>
  <c r="K197" i="1"/>
  <c r="B198" i="1"/>
  <c r="V197" i="1"/>
  <c r="W197" i="1"/>
  <c r="Y197" i="1" s="1"/>
  <c r="AF197" i="1"/>
  <c r="AN197" i="1"/>
  <c r="AO197" i="1"/>
  <c r="AP197" i="1"/>
  <c r="J198" i="1"/>
  <c r="K198" i="1"/>
  <c r="B199" i="1"/>
  <c r="V198" i="1"/>
  <c r="W198" i="1" s="1"/>
  <c r="AF198" i="1"/>
  <c r="AN198" i="1"/>
  <c r="AO198" i="1"/>
  <c r="AP198" i="1"/>
  <c r="J199" i="1"/>
  <c r="K199" i="1"/>
  <c r="B200" i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V199" i="1"/>
  <c r="W199" i="1"/>
  <c r="Y199" i="1" s="1"/>
  <c r="X199" i="1"/>
  <c r="AN199" i="1"/>
  <c r="AO199" i="1"/>
  <c r="AP199" i="1"/>
  <c r="J200" i="1"/>
  <c r="K200" i="1"/>
  <c r="V200" i="1"/>
  <c r="X200" i="1" s="1"/>
  <c r="W200" i="1"/>
  <c r="Y200" i="1" s="1"/>
  <c r="AF200" i="1"/>
  <c r="AN200" i="1"/>
  <c r="AO200" i="1"/>
  <c r="AP200" i="1"/>
  <c r="J201" i="1"/>
  <c r="AP201" i="1" s="1"/>
  <c r="K201" i="1"/>
  <c r="V201" i="1"/>
  <c r="W201" i="1" s="1"/>
  <c r="Y201" i="1" s="1"/>
  <c r="AN201" i="1"/>
  <c r="AO201" i="1"/>
  <c r="J202" i="1"/>
  <c r="AP202" i="1" s="1"/>
  <c r="K202" i="1"/>
  <c r="O202" i="1"/>
  <c r="V202" i="1"/>
  <c r="W202" i="1" s="1"/>
  <c r="AN202" i="1"/>
  <c r="AO202" i="1"/>
  <c r="AW202" i="1"/>
  <c r="J203" i="1"/>
  <c r="K203" i="1"/>
  <c r="V203" i="1"/>
  <c r="W203" i="1"/>
  <c r="Y203" i="1" s="1"/>
  <c r="X203" i="1"/>
  <c r="AF203" i="1"/>
  <c r="AN203" i="1"/>
  <c r="AO203" i="1"/>
  <c r="AP203" i="1"/>
  <c r="J204" i="1"/>
  <c r="K204" i="1"/>
  <c r="O204" i="1"/>
  <c r="AW204" i="1" s="1"/>
  <c r="V204" i="1"/>
  <c r="X204" i="1" s="1"/>
  <c r="W204" i="1"/>
  <c r="Y204" i="1" s="1"/>
  <c r="AN204" i="1"/>
  <c r="AO204" i="1"/>
  <c r="AP204" i="1"/>
  <c r="AQ204" i="1" s="1"/>
  <c r="J205" i="1"/>
  <c r="AP205" i="1" s="1"/>
  <c r="K205" i="1"/>
  <c r="V205" i="1"/>
  <c r="W205" i="1" s="1"/>
  <c r="Y205" i="1" s="1"/>
  <c r="AF205" i="1"/>
  <c r="AN205" i="1"/>
  <c r="AO205" i="1"/>
  <c r="J206" i="1"/>
  <c r="AP206" i="1" s="1"/>
  <c r="K206" i="1"/>
  <c r="V206" i="1"/>
  <c r="AN206" i="1"/>
  <c r="AO206" i="1"/>
  <c r="J207" i="1"/>
  <c r="K207" i="1"/>
  <c r="T207" i="1"/>
  <c r="V207" i="1"/>
  <c r="W207" i="1"/>
  <c r="X207" i="1"/>
  <c r="Y207" i="1"/>
  <c r="AB207" i="1" s="1"/>
  <c r="AT207" i="1" s="1"/>
  <c r="AV207" i="1" s="1"/>
  <c r="AA207" i="1"/>
  <c r="AF207" i="1"/>
  <c r="AL207" i="1"/>
  <c r="AN207" i="1"/>
  <c r="AO207" i="1"/>
  <c r="AP207" i="1"/>
  <c r="J208" i="1"/>
  <c r="K208" i="1"/>
  <c r="V208" i="1"/>
  <c r="X208" i="1" s="1"/>
  <c r="W208" i="1"/>
  <c r="Y208" i="1" s="1"/>
  <c r="AF208" i="1"/>
  <c r="AN208" i="1"/>
  <c r="AO208" i="1"/>
  <c r="AP208" i="1"/>
  <c r="J209" i="1"/>
  <c r="AP209" i="1" s="1"/>
  <c r="K209" i="1"/>
  <c r="V209" i="1"/>
  <c r="W209" i="1" s="1"/>
  <c r="Y209" i="1" s="1"/>
  <c r="AF209" i="1"/>
  <c r="AL209" i="1"/>
  <c r="AN209" i="1"/>
  <c r="AO209" i="1"/>
  <c r="J210" i="1"/>
  <c r="AP210" i="1" s="1"/>
  <c r="K210" i="1"/>
  <c r="V210" i="1"/>
  <c r="AF210" i="1"/>
  <c r="AN210" i="1"/>
  <c r="AO210" i="1"/>
  <c r="J211" i="1"/>
  <c r="K211" i="1"/>
  <c r="O211" i="1"/>
  <c r="AW211" i="1" s="1"/>
  <c r="T211" i="1"/>
  <c r="V211" i="1"/>
  <c r="W211" i="1"/>
  <c r="X211" i="1"/>
  <c r="Y211" i="1"/>
  <c r="AA211" i="1"/>
  <c r="AB211" i="1"/>
  <c r="AF211" i="1"/>
  <c r="AL211" i="1"/>
  <c r="AN211" i="1"/>
  <c r="AO211" i="1"/>
  <c r="AP211" i="1"/>
  <c r="AT211" i="1"/>
  <c r="AV211" i="1" s="1"/>
  <c r="J212" i="1"/>
  <c r="K212" i="1"/>
  <c r="V212" i="1"/>
  <c r="X212" i="1" s="1"/>
  <c r="W212" i="1"/>
  <c r="Y212" i="1" s="1"/>
  <c r="AF212" i="1"/>
  <c r="AN212" i="1"/>
  <c r="AO212" i="1"/>
  <c r="AP212" i="1"/>
  <c r="J213" i="1"/>
  <c r="AP213" i="1" s="1"/>
  <c r="K213" i="1"/>
  <c r="O213" i="1"/>
  <c r="V213" i="1"/>
  <c r="W213" i="1" s="1"/>
  <c r="Y213" i="1" s="1"/>
  <c r="AF213" i="1"/>
  <c r="AL213" i="1"/>
  <c r="AN213" i="1"/>
  <c r="AO213" i="1"/>
  <c r="AW213" i="1"/>
  <c r="J214" i="1"/>
  <c r="AP214" i="1" s="1"/>
  <c r="K214" i="1"/>
  <c r="V214" i="1"/>
  <c r="W214" i="1" s="1"/>
  <c r="AN214" i="1"/>
  <c r="AO214" i="1"/>
  <c r="J215" i="1"/>
  <c r="K215" i="1"/>
  <c r="T215" i="1"/>
  <c r="V215" i="1"/>
  <c r="W215" i="1"/>
  <c r="Y215" i="1" s="1"/>
  <c r="AB215" i="1" s="1"/>
  <c r="AT215" i="1" s="1"/>
  <c r="AV215" i="1" s="1"/>
  <c r="X215" i="1"/>
  <c r="AA215" i="1"/>
  <c r="AF215" i="1"/>
  <c r="AL215" i="1"/>
  <c r="AN215" i="1"/>
  <c r="AO215" i="1"/>
  <c r="AP215" i="1"/>
  <c r="J216" i="1"/>
  <c r="K216" i="1"/>
  <c r="V216" i="1"/>
  <c r="X216" i="1" s="1"/>
  <c r="W216" i="1"/>
  <c r="Y216" i="1" s="1"/>
  <c r="AN216" i="1"/>
  <c r="AO216" i="1"/>
  <c r="AP216" i="1"/>
  <c r="J217" i="1"/>
  <c r="AP217" i="1" s="1"/>
  <c r="K217" i="1"/>
  <c r="V217" i="1"/>
  <c r="W217" i="1" s="1"/>
  <c r="Y217" i="1" s="1"/>
  <c r="AF217" i="1"/>
  <c r="AL217" i="1"/>
  <c r="AN217" i="1"/>
  <c r="AO217" i="1"/>
  <c r="J218" i="1"/>
  <c r="AP218" i="1" s="1"/>
  <c r="K218" i="1"/>
  <c r="V218" i="1"/>
  <c r="W218" i="1" s="1"/>
  <c r="AN218" i="1"/>
  <c r="AO218" i="1"/>
  <c r="J219" i="1"/>
  <c r="K219" i="1"/>
  <c r="T219" i="1"/>
  <c r="V219" i="1"/>
  <c r="W219" i="1"/>
  <c r="Y219" i="1" s="1"/>
  <c r="AB219" i="1" s="1"/>
  <c r="AT219" i="1" s="1"/>
  <c r="AV219" i="1" s="1"/>
  <c r="X219" i="1"/>
  <c r="AA219" i="1"/>
  <c r="AF219" i="1"/>
  <c r="AL219" i="1"/>
  <c r="AN219" i="1"/>
  <c r="AO219" i="1"/>
  <c r="AP219" i="1"/>
  <c r="J220" i="1"/>
  <c r="K220" i="1"/>
  <c r="O220" i="1"/>
  <c r="AW220" i="1" s="1"/>
  <c r="V220" i="1"/>
  <c r="X220" i="1" s="1"/>
  <c r="W220" i="1"/>
  <c r="Y220" i="1" s="1"/>
  <c r="AN220" i="1"/>
  <c r="AO220" i="1"/>
  <c r="AP220" i="1"/>
  <c r="AQ220" i="1" s="1"/>
  <c r="J221" i="1"/>
  <c r="AP221" i="1" s="1"/>
  <c r="K221" i="1"/>
  <c r="V221" i="1"/>
  <c r="W221" i="1" s="1"/>
  <c r="Y221" i="1" s="1"/>
  <c r="AF221" i="1"/>
  <c r="AL221" i="1"/>
  <c r="AN221" i="1"/>
  <c r="AO221" i="1"/>
  <c r="J222" i="1"/>
  <c r="AP222" i="1" s="1"/>
  <c r="K222" i="1"/>
  <c r="O222" i="1"/>
  <c r="V222" i="1"/>
  <c r="W222" i="1" s="1"/>
  <c r="Y222" i="1" s="1"/>
  <c r="AN222" i="1"/>
  <c r="AO222" i="1"/>
  <c r="AW222" i="1"/>
  <c r="J223" i="1"/>
  <c r="AP223" i="1" s="1"/>
  <c r="K223" i="1"/>
  <c r="B224" i="1"/>
  <c r="T223" i="1"/>
  <c r="V223" i="1"/>
  <c r="AA223" i="1"/>
  <c r="AF223" i="1"/>
  <c r="AL223" i="1"/>
  <c r="AN223" i="1"/>
  <c r="AO223" i="1"/>
  <c r="J224" i="1"/>
  <c r="K224" i="1"/>
  <c r="B225" i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V224" i="1"/>
  <c r="W224" i="1"/>
  <c r="X224" i="1"/>
  <c r="Y224" i="1"/>
  <c r="AF224" i="1"/>
  <c r="AN224" i="1"/>
  <c r="AO224" i="1"/>
  <c r="AP224" i="1"/>
  <c r="J225" i="1"/>
  <c r="K225" i="1"/>
  <c r="V225" i="1"/>
  <c r="X225" i="1" s="1"/>
  <c r="W225" i="1"/>
  <c r="Y225" i="1" s="1"/>
  <c r="AF225" i="1"/>
  <c r="AN225" i="1"/>
  <c r="AO225" i="1"/>
  <c r="AP225" i="1"/>
  <c r="J226" i="1"/>
  <c r="AP226" i="1" s="1"/>
  <c r="K226" i="1"/>
  <c r="V226" i="1"/>
  <c r="W226" i="1" s="1"/>
  <c r="Y226" i="1" s="1"/>
  <c r="AN226" i="1"/>
  <c r="AO226" i="1"/>
  <c r="J227" i="1"/>
  <c r="AP227" i="1" s="1"/>
  <c r="K227" i="1"/>
  <c r="T227" i="1"/>
  <c r="V227" i="1"/>
  <c r="AA227" i="1"/>
  <c r="AF227" i="1"/>
  <c r="AL227" i="1"/>
  <c r="AN227" i="1"/>
  <c r="AO227" i="1"/>
  <c r="J228" i="1"/>
  <c r="K228" i="1"/>
  <c r="V228" i="1"/>
  <c r="W228" i="1"/>
  <c r="X228" i="1"/>
  <c r="Y228" i="1"/>
  <c r="AF228" i="1"/>
  <c r="AN228" i="1"/>
  <c r="AO228" i="1"/>
  <c r="AP228" i="1"/>
  <c r="J229" i="1"/>
  <c r="K229" i="1"/>
  <c r="O229" i="1"/>
  <c r="AW229" i="1" s="1"/>
  <c r="V229" i="1"/>
  <c r="X229" i="1" s="1"/>
  <c r="W229" i="1"/>
  <c r="Y229" i="1" s="1"/>
  <c r="AF229" i="1"/>
  <c r="AN229" i="1"/>
  <c r="AO229" i="1"/>
  <c r="AP229" i="1"/>
  <c r="AQ229" i="1" s="1"/>
  <c r="J230" i="1"/>
  <c r="AP230" i="1" s="1"/>
  <c r="K230" i="1"/>
  <c r="V230" i="1"/>
  <c r="W230" i="1" s="1"/>
  <c r="Y230" i="1" s="1"/>
  <c r="AN230" i="1"/>
  <c r="AO230" i="1"/>
  <c r="J231" i="1"/>
  <c r="AP231" i="1" s="1"/>
  <c r="K231" i="1"/>
  <c r="O231" i="1"/>
  <c r="T231" i="1"/>
  <c r="V231" i="1"/>
  <c r="AA231" i="1"/>
  <c r="AF231" i="1"/>
  <c r="AL231" i="1"/>
  <c r="AN231" i="1"/>
  <c r="AO231" i="1"/>
  <c r="AW231" i="1"/>
  <c r="J232" i="1"/>
  <c r="K232" i="1"/>
  <c r="V232" i="1"/>
  <c r="W232" i="1"/>
  <c r="X232" i="1"/>
  <c r="Y232" i="1"/>
  <c r="AF232" i="1"/>
  <c r="AN232" i="1"/>
  <c r="AO232" i="1"/>
  <c r="AP232" i="1"/>
  <c r="J233" i="1"/>
  <c r="K233" i="1"/>
  <c r="V233" i="1"/>
  <c r="X233" i="1" s="1"/>
  <c r="W233" i="1"/>
  <c r="Y233" i="1" s="1"/>
  <c r="AF233" i="1"/>
  <c r="AN233" i="1"/>
  <c r="AO233" i="1"/>
  <c r="AP233" i="1"/>
  <c r="J234" i="1"/>
  <c r="AP234" i="1" s="1"/>
  <c r="K234" i="1"/>
  <c r="V234" i="1"/>
  <c r="W234" i="1" s="1"/>
  <c r="Y234" i="1" s="1"/>
  <c r="AN234" i="1"/>
  <c r="AO234" i="1"/>
  <c r="J235" i="1"/>
  <c r="AP235" i="1" s="1"/>
  <c r="K235" i="1"/>
  <c r="T235" i="1"/>
  <c r="V235" i="1"/>
  <c r="AA235" i="1"/>
  <c r="AF235" i="1"/>
  <c r="AL235" i="1"/>
  <c r="AN235" i="1"/>
  <c r="AO235" i="1"/>
  <c r="J236" i="1"/>
  <c r="K236" i="1"/>
  <c r="V236" i="1"/>
  <c r="W236" i="1" s="1"/>
  <c r="AF236" i="1"/>
  <c r="AN236" i="1"/>
  <c r="AO236" i="1"/>
  <c r="AP236" i="1"/>
  <c r="J237" i="1"/>
  <c r="K237" i="1"/>
  <c r="V237" i="1"/>
  <c r="X237" i="1" s="1"/>
  <c r="W237" i="1"/>
  <c r="Y237" i="1" s="1"/>
  <c r="AF237" i="1"/>
  <c r="AN237" i="1"/>
  <c r="AO237" i="1"/>
  <c r="AP237" i="1"/>
  <c r="J238" i="1"/>
  <c r="K238" i="1"/>
  <c r="O238" i="1"/>
  <c r="V238" i="1"/>
  <c r="W238" i="1" s="1"/>
  <c r="Y238" i="1" s="1"/>
  <c r="AN238" i="1"/>
  <c r="AO238" i="1"/>
  <c r="AP238" i="1"/>
  <c r="AQ238" i="1"/>
  <c r="AR238" i="1"/>
  <c r="AS238" i="1"/>
  <c r="AW238" i="1"/>
  <c r="J239" i="1"/>
  <c r="AP239" i="1" s="1"/>
  <c r="K239" i="1"/>
  <c r="T239" i="1"/>
  <c r="V239" i="1"/>
  <c r="AA239" i="1"/>
  <c r="AF239" i="1"/>
  <c r="AL239" i="1"/>
  <c r="AN239" i="1"/>
  <c r="AO239" i="1"/>
  <c r="J240" i="1"/>
  <c r="K240" i="1"/>
  <c r="O240" i="1"/>
  <c r="V240" i="1"/>
  <c r="W240" i="1" s="1"/>
  <c r="AF240" i="1"/>
  <c r="AN240" i="1"/>
  <c r="AO240" i="1"/>
  <c r="AP240" i="1"/>
  <c r="AW240" i="1"/>
  <c r="J241" i="1"/>
  <c r="K241" i="1"/>
  <c r="V241" i="1"/>
  <c r="X241" i="1" s="1"/>
  <c r="W241" i="1"/>
  <c r="Y241" i="1" s="1"/>
  <c r="AF241" i="1"/>
  <c r="AN241" i="1"/>
  <c r="AO241" i="1"/>
  <c r="AP241" i="1"/>
  <c r="J242" i="1"/>
  <c r="K242" i="1"/>
  <c r="V242" i="1"/>
  <c r="W242" i="1" s="1"/>
  <c r="Y242" i="1" s="1"/>
  <c r="AN242" i="1"/>
  <c r="AO242" i="1"/>
  <c r="AP242" i="1"/>
  <c r="J243" i="1"/>
  <c r="AP243" i="1" s="1"/>
  <c r="K243" i="1"/>
  <c r="T243" i="1"/>
  <c r="V243" i="1"/>
  <c r="AA243" i="1"/>
  <c r="AF243" i="1"/>
  <c r="AL243" i="1"/>
  <c r="AN243" i="1"/>
  <c r="AO243" i="1"/>
  <c r="J244" i="1"/>
  <c r="K244" i="1"/>
  <c r="V244" i="1"/>
  <c r="W244" i="1" s="1"/>
  <c r="AF244" i="1"/>
  <c r="AN244" i="1"/>
  <c r="AO244" i="1"/>
  <c r="AP244" i="1"/>
  <c r="J245" i="1"/>
  <c r="K245" i="1"/>
  <c r="V245" i="1"/>
  <c r="X245" i="1" s="1"/>
  <c r="W245" i="1"/>
  <c r="Y245" i="1" s="1"/>
  <c r="AF245" i="1"/>
  <c r="AN245" i="1"/>
  <c r="AO245" i="1"/>
  <c r="AP245" i="1"/>
  <c r="J246" i="1"/>
  <c r="K246" i="1"/>
  <c r="V246" i="1"/>
  <c r="W246" i="1" s="1"/>
  <c r="Y246" i="1" s="1"/>
  <c r="AN246" i="1"/>
  <c r="AO246" i="1"/>
  <c r="AP246" i="1"/>
  <c r="J247" i="1"/>
  <c r="AP247" i="1" s="1"/>
  <c r="K247" i="1"/>
  <c r="O247" i="1"/>
  <c r="T247" i="1"/>
  <c r="V247" i="1"/>
  <c r="AA247" i="1"/>
  <c r="AF247" i="1"/>
  <c r="AL247" i="1"/>
  <c r="AN247" i="1"/>
  <c r="AO247" i="1"/>
  <c r="AW247" i="1"/>
  <c r="J248" i="1"/>
  <c r="K248" i="1"/>
  <c r="V248" i="1"/>
  <c r="W248" i="1" s="1"/>
  <c r="AF248" i="1"/>
  <c r="AN248" i="1"/>
  <c r="AO248" i="1"/>
  <c r="AP248" i="1"/>
  <c r="J249" i="1"/>
  <c r="K249" i="1"/>
  <c r="O249" i="1"/>
  <c r="AW249" i="1" s="1"/>
  <c r="V249" i="1"/>
  <c r="W249" i="1"/>
  <c r="X249" i="1" s="1"/>
  <c r="AF249" i="1"/>
  <c r="AN249" i="1"/>
  <c r="AO249" i="1"/>
  <c r="AR249" i="1" s="1"/>
  <c r="AP249" i="1"/>
  <c r="AQ249" i="1" s="1"/>
  <c r="J250" i="1"/>
  <c r="K250" i="1"/>
  <c r="V250" i="1"/>
  <c r="W250" i="1" s="1"/>
  <c r="Y250" i="1" s="1"/>
  <c r="AN250" i="1"/>
  <c r="AO250" i="1"/>
  <c r="AP250" i="1"/>
  <c r="J251" i="1"/>
  <c r="AP251" i="1" s="1"/>
  <c r="K251" i="1"/>
  <c r="T251" i="1"/>
  <c r="V251" i="1"/>
  <c r="AA251" i="1"/>
  <c r="AF251" i="1"/>
  <c r="AL251" i="1"/>
  <c r="AN251" i="1"/>
  <c r="AO251" i="1"/>
  <c r="J252" i="1"/>
  <c r="K252" i="1"/>
  <c r="V252" i="1"/>
  <c r="W252" i="1" s="1"/>
  <c r="AF252" i="1"/>
  <c r="AN252" i="1"/>
  <c r="AO252" i="1"/>
  <c r="AP252" i="1"/>
  <c r="J253" i="1"/>
  <c r="K253" i="1"/>
  <c r="V253" i="1"/>
  <c r="W253" i="1" s="1"/>
  <c r="AF253" i="1"/>
  <c r="AN253" i="1"/>
  <c r="AO253" i="1"/>
  <c r="AP253" i="1"/>
  <c r="J254" i="1"/>
  <c r="K254" i="1"/>
  <c r="B255" i="1"/>
  <c r="T254" i="1"/>
  <c r="V254" i="1"/>
  <c r="X254" i="1" s="1"/>
  <c r="W254" i="1"/>
  <c r="Y254" i="1" s="1"/>
  <c r="AB254" i="1" s="1"/>
  <c r="AT254" i="1" s="1"/>
  <c r="AV254" i="1" s="1"/>
  <c r="AA254" i="1"/>
  <c r="AF254" i="1"/>
  <c r="AL254" i="1"/>
  <c r="AN254" i="1"/>
  <c r="AO254" i="1"/>
  <c r="AP254" i="1"/>
  <c r="J255" i="1"/>
  <c r="K255" i="1"/>
  <c r="B256" i="1"/>
  <c r="V255" i="1"/>
  <c r="W255" i="1" s="1"/>
  <c r="Y255" i="1" s="1"/>
  <c r="AN255" i="1"/>
  <c r="AO255" i="1"/>
  <c r="AP255" i="1"/>
  <c r="J256" i="1"/>
  <c r="AP256" i="1" s="1"/>
  <c r="K256" i="1"/>
  <c r="O256" i="1"/>
  <c r="B257" i="1"/>
  <c r="T256" i="1"/>
  <c r="V256" i="1"/>
  <c r="AA256" i="1"/>
  <c r="AF256" i="1"/>
  <c r="AL256" i="1"/>
  <c r="AN256" i="1"/>
  <c r="AO256" i="1"/>
  <c r="AW256" i="1"/>
  <c r="J257" i="1"/>
  <c r="K257" i="1"/>
  <c r="B258" i="1"/>
  <c r="V257" i="1"/>
  <c r="W257" i="1" s="1"/>
  <c r="AN257" i="1"/>
  <c r="AO257" i="1"/>
  <c r="AP257" i="1"/>
  <c r="J258" i="1"/>
  <c r="K258" i="1"/>
  <c r="O258" i="1"/>
  <c r="AW258" i="1" s="1"/>
  <c r="B259" i="1"/>
  <c r="T258" i="1"/>
  <c r="V258" i="1"/>
  <c r="W258" i="1"/>
  <c r="X258" i="1" s="1"/>
  <c r="AA258" i="1"/>
  <c r="AF258" i="1"/>
  <c r="AL258" i="1"/>
  <c r="AN258" i="1"/>
  <c r="AO258" i="1"/>
  <c r="AP258" i="1"/>
  <c r="J259" i="1"/>
  <c r="K259" i="1"/>
  <c r="B260" i="1"/>
  <c r="V259" i="1"/>
  <c r="W259" i="1" s="1"/>
  <c r="Y259" i="1" s="1"/>
  <c r="AN259" i="1"/>
  <c r="AO259" i="1"/>
  <c r="AP259" i="1"/>
  <c r="J260" i="1"/>
  <c r="AP260" i="1" s="1"/>
  <c r="K260" i="1"/>
  <c r="B261" i="1"/>
  <c r="T260" i="1"/>
  <c r="V260" i="1"/>
  <c r="AA260" i="1"/>
  <c r="AF260" i="1"/>
  <c r="AL260" i="1"/>
  <c r="AN260" i="1"/>
  <c r="AO260" i="1"/>
  <c r="J261" i="1"/>
  <c r="K261" i="1"/>
  <c r="B262" i="1"/>
  <c r="V261" i="1"/>
  <c r="W261" i="1" s="1"/>
  <c r="AN261" i="1"/>
  <c r="AO261" i="1"/>
  <c r="AP261" i="1"/>
  <c r="J262" i="1"/>
  <c r="K262" i="1"/>
  <c r="B263" i="1"/>
  <c r="T262" i="1"/>
  <c r="V262" i="1"/>
  <c r="W262" i="1"/>
  <c r="X262" i="1" s="1"/>
  <c r="AA262" i="1"/>
  <c r="AF262" i="1"/>
  <c r="AL262" i="1"/>
  <c r="AN262" i="1"/>
  <c r="AO262" i="1"/>
  <c r="AP262" i="1"/>
  <c r="J263" i="1"/>
  <c r="K263" i="1"/>
  <c r="B264" i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V263" i="1"/>
  <c r="W263" i="1" s="1"/>
  <c r="Y263" i="1" s="1"/>
  <c r="AN263" i="1"/>
  <c r="AO263" i="1"/>
  <c r="AP263" i="1"/>
  <c r="J264" i="1"/>
  <c r="AP264" i="1" s="1"/>
  <c r="K264" i="1"/>
  <c r="T264" i="1"/>
  <c r="V264" i="1"/>
  <c r="AA264" i="1"/>
  <c r="AF264" i="1"/>
  <c r="AL264" i="1"/>
  <c r="AN264" i="1"/>
  <c r="AO264" i="1"/>
  <c r="J265" i="1"/>
  <c r="K265" i="1"/>
  <c r="O265" i="1"/>
  <c r="V265" i="1"/>
  <c r="W265" i="1" s="1"/>
  <c r="AN265" i="1"/>
  <c r="AO265" i="1"/>
  <c r="AP265" i="1"/>
  <c r="AW265" i="1"/>
  <c r="J266" i="1"/>
  <c r="K266" i="1"/>
  <c r="T266" i="1"/>
  <c r="V266" i="1"/>
  <c r="W266" i="1"/>
  <c r="X266" i="1" s="1"/>
  <c r="Y266" i="1"/>
  <c r="AB266" i="1" s="1"/>
  <c r="AT266" i="1" s="1"/>
  <c r="AV266" i="1" s="1"/>
  <c r="AA266" i="1"/>
  <c r="AF266" i="1"/>
  <c r="AL266" i="1"/>
  <c r="AN266" i="1"/>
  <c r="AO266" i="1"/>
  <c r="AP266" i="1"/>
  <c r="J267" i="1"/>
  <c r="K267" i="1"/>
  <c r="O267" i="1"/>
  <c r="V267" i="1"/>
  <c r="W267" i="1" s="1"/>
  <c r="Y267" i="1" s="1"/>
  <c r="AN267" i="1"/>
  <c r="AO267" i="1"/>
  <c r="AP267" i="1"/>
  <c r="AQ267" i="1" s="1"/>
  <c r="AW267" i="1"/>
  <c r="J268" i="1"/>
  <c r="AP268" i="1" s="1"/>
  <c r="K268" i="1"/>
  <c r="T268" i="1"/>
  <c r="V268" i="1"/>
  <c r="AA268" i="1"/>
  <c r="AF268" i="1"/>
  <c r="AL268" i="1"/>
  <c r="AN268" i="1"/>
  <c r="AO268" i="1"/>
  <c r="J269" i="1"/>
  <c r="K269" i="1"/>
  <c r="V269" i="1"/>
  <c r="W269" i="1" s="1"/>
  <c r="Y269" i="1" s="1"/>
  <c r="AN269" i="1"/>
  <c r="AO269" i="1"/>
  <c r="AP269" i="1"/>
  <c r="J270" i="1"/>
  <c r="K270" i="1"/>
  <c r="T270" i="1"/>
  <c r="V270" i="1"/>
  <c r="W270" i="1"/>
  <c r="X270" i="1"/>
  <c r="Y270" i="1"/>
  <c r="AB270" i="1" s="1"/>
  <c r="AT270" i="1" s="1"/>
  <c r="AV270" i="1" s="1"/>
  <c r="AA270" i="1"/>
  <c r="AF270" i="1"/>
  <c r="AL270" i="1"/>
  <c r="AN270" i="1"/>
  <c r="AO270" i="1"/>
  <c r="AP270" i="1"/>
  <c r="J271" i="1"/>
  <c r="K271" i="1"/>
  <c r="V271" i="1"/>
  <c r="W271" i="1" s="1"/>
  <c r="Y271" i="1" s="1"/>
  <c r="AN271" i="1"/>
  <c r="AO271" i="1"/>
  <c r="AP271" i="1"/>
  <c r="J272" i="1"/>
  <c r="AP272" i="1" s="1"/>
  <c r="K272" i="1"/>
  <c r="T272" i="1"/>
  <c r="V272" i="1"/>
  <c r="AA272" i="1"/>
  <c r="AF272" i="1"/>
  <c r="AL272" i="1"/>
  <c r="AN272" i="1"/>
  <c r="AO272" i="1"/>
  <c r="J273" i="1"/>
  <c r="AP273" i="1" s="1"/>
  <c r="K273" i="1"/>
  <c r="V273" i="1"/>
  <c r="W273" i="1" s="1"/>
  <c r="Y273" i="1" s="1"/>
  <c r="AN273" i="1"/>
  <c r="AO273" i="1"/>
  <c r="J274" i="1"/>
  <c r="K274" i="1"/>
  <c r="O274" i="1"/>
  <c r="AW274" i="1" s="1"/>
  <c r="T274" i="1"/>
  <c r="V274" i="1"/>
  <c r="W274" i="1"/>
  <c r="X274" i="1"/>
  <c r="Y274" i="1"/>
  <c r="AB274" i="1" s="1"/>
  <c r="AT274" i="1" s="1"/>
  <c r="AV274" i="1" s="1"/>
  <c r="AA274" i="1"/>
  <c r="AF274" i="1"/>
  <c r="AL274" i="1"/>
  <c r="AN274" i="1"/>
  <c r="AO274" i="1"/>
  <c r="AP274" i="1"/>
  <c r="J275" i="1"/>
  <c r="K275" i="1"/>
  <c r="V275" i="1"/>
  <c r="W275" i="1" s="1"/>
  <c r="Y275" i="1" s="1"/>
  <c r="AN275" i="1"/>
  <c r="AO275" i="1"/>
  <c r="AP275" i="1"/>
  <c r="J276" i="1"/>
  <c r="AP276" i="1" s="1"/>
  <c r="K276" i="1"/>
  <c r="O276" i="1"/>
  <c r="T276" i="1"/>
  <c r="V276" i="1"/>
  <c r="AA276" i="1"/>
  <c r="AF276" i="1"/>
  <c r="AL276" i="1"/>
  <c r="AN276" i="1"/>
  <c r="AO276" i="1"/>
  <c r="AW276" i="1"/>
  <c r="J277" i="1"/>
  <c r="AP277" i="1" s="1"/>
  <c r="K277" i="1"/>
  <c r="V277" i="1"/>
  <c r="W277" i="1" s="1"/>
  <c r="Y277" i="1" s="1"/>
  <c r="AN277" i="1"/>
  <c r="AO277" i="1"/>
  <c r="J278" i="1"/>
  <c r="K278" i="1"/>
  <c r="T278" i="1"/>
  <c r="V278" i="1"/>
  <c r="W278" i="1"/>
  <c r="X278" i="1"/>
  <c r="Y278" i="1"/>
  <c r="AB278" i="1" s="1"/>
  <c r="AT278" i="1" s="1"/>
  <c r="AV278" i="1" s="1"/>
  <c r="AA278" i="1"/>
  <c r="AF278" i="1"/>
  <c r="AL278" i="1"/>
  <c r="AN278" i="1"/>
  <c r="AO278" i="1"/>
  <c r="AP278" i="1"/>
  <c r="J279" i="1"/>
  <c r="K279" i="1"/>
  <c r="V279" i="1"/>
  <c r="W279" i="1"/>
  <c r="Y279" i="1" s="1"/>
  <c r="AN279" i="1"/>
  <c r="AO279" i="1"/>
  <c r="AP279" i="1"/>
  <c r="J280" i="1"/>
  <c r="AP280" i="1" s="1"/>
  <c r="K280" i="1"/>
  <c r="T280" i="1"/>
  <c r="V280" i="1"/>
  <c r="AA280" i="1"/>
  <c r="AF280" i="1"/>
  <c r="AL280" i="1"/>
  <c r="AN280" i="1"/>
  <c r="AO280" i="1"/>
  <c r="J281" i="1"/>
  <c r="AP281" i="1" s="1"/>
  <c r="K281" i="1"/>
  <c r="V281" i="1"/>
  <c r="W281" i="1" s="1"/>
  <c r="Y281" i="1" s="1"/>
  <c r="AN281" i="1"/>
  <c r="AO281" i="1"/>
  <c r="J282" i="1"/>
  <c r="K282" i="1"/>
  <c r="T282" i="1"/>
  <c r="V282" i="1"/>
  <c r="W282" i="1"/>
  <c r="X282" i="1"/>
  <c r="Y282" i="1"/>
  <c r="AB282" i="1" s="1"/>
  <c r="AT282" i="1" s="1"/>
  <c r="AV282" i="1" s="1"/>
  <c r="AA282" i="1"/>
  <c r="AF282" i="1"/>
  <c r="AL282" i="1"/>
  <c r="AN282" i="1"/>
  <c r="AO282" i="1"/>
  <c r="AP282" i="1"/>
  <c r="J283" i="1"/>
  <c r="K283" i="1"/>
  <c r="O283" i="1"/>
  <c r="AW283" i="1" s="1"/>
  <c r="AY283" i="1" s="1"/>
  <c r="V283" i="1"/>
  <c r="W283" i="1"/>
  <c r="X283" i="1"/>
  <c r="Y283" i="1"/>
  <c r="AN283" i="1"/>
  <c r="AO283" i="1"/>
  <c r="AR283" i="1" s="1"/>
  <c r="AP283" i="1"/>
  <c r="AQ283" i="1"/>
  <c r="AS283" i="1"/>
  <c r="J284" i="1"/>
  <c r="K284" i="1"/>
  <c r="B285" i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T284" i="1"/>
  <c r="V284" i="1"/>
  <c r="W284" i="1" s="1"/>
  <c r="Y284" i="1" s="1"/>
  <c r="AB284" i="1" s="1"/>
  <c r="AA284" i="1"/>
  <c r="AT284" i="1" s="1"/>
  <c r="AV284" i="1" s="1"/>
  <c r="AF284" i="1"/>
  <c r="AL284" i="1"/>
  <c r="AN284" i="1"/>
  <c r="AO284" i="1"/>
  <c r="AP284" i="1"/>
  <c r="J285" i="1"/>
  <c r="AP285" i="1" s="1"/>
  <c r="K285" i="1"/>
  <c r="O285" i="1"/>
  <c r="V285" i="1"/>
  <c r="AN285" i="1"/>
  <c r="AO285" i="1"/>
  <c r="AW285" i="1"/>
  <c r="J286" i="1"/>
  <c r="K286" i="1"/>
  <c r="V286" i="1"/>
  <c r="W286" i="1" s="1"/>
  <c r="Y286" i="1" s="1"/>
  <c r="AF286" i="1"/>
  <c r="AN286" i="1"/>
  <c r="AO286" i="1"/>
  <c r="AP286" i="1"/>
  <c r="J287" i="1"/>
  <c r="K287" i="1"/>
  <c r="V287" i="1"/>
  <c r="W287" i="1"/>
  <c r="X287" i="1"/>
  <c r="Y287" i="1"/>
  <c r="AF287" i="1"/>
  <c r="AN287" i="1"/>
  <c r="AO287" i="1"/>
  <c r="AP287" i="1"/>
  <c r="J288" i="1"/>
  <c r="K288" i="1"/>
  <c r="V288" i="1"/>
  <c r="W288" i="1" s="1"/>
  <c r="Y288" i="1" s="1"/>
  <c r="AF288" i="1"/>
  <c r="AN288" i="1"/>
  <c r="AO288" i="1"/>
  <c r="AP288" i="1"/>
  <c r="J289" i="1"/>
  <c r="AP289" i="1" s="1"/>
  <c r="K289" i="1"/>
  <c r="V289" i="1"/>
  <c r="AF289" i="1"/>
  <c r="AN289" i="1"/>
  <c r="AO289" i="1"/>
  <c r="J290" i="1"/>
  <c r="AP290" i="1" s="1"/>
  <c r="K290" i="1"/>
  <c r="V290" i="1"/>
  <c r="W290" i="1" s="1"/>
  <c r="Y290" i="1" s="1"/>
  <c r="AF290" i="1"/>
  <c r="AN290" i="1"/>
  <c r="AO290" i="1"/>
  <c r="J291" i="1"/>
  <c r="K291" i="1"/>
  <c r="V291" i="1"/>
  <c r="W291" i="1"/>
  <c r="X291" i="1"/>
  <c r="Y291" i="1"/>
  <c r="AF291" i="1"/>
  <c r="AN291" i="1"/>
  <c r="AO291" i="1"/>
  <c r="AP291" i="1"/>
  <c r="J292" i="1"/>
  <c r="K292" i="1"/>
  <c r="O292" i="1"/>
  <c r="V292" i="1"/>
  <c r="W292" i="1" s="1"/>
  <c r="AF292" i="1"/>
  <c r="AN292" i="1"/>
  <c r="AO292" i="1"/>
  <c r="AP292" i="1"/>
  <c r="AQ292" i="1" s="1"/>
  <c r="AW292" i="1"/>
  <c r="J293" i="1"/>
  <c r="AP293" i="1" s="1"/>
  <c r="K293" i="1"/>
  <c r="V293" i="1"/>
  <c r="AF293" i="1"/>
  <c r="AN293" i="1"/>
  <c r="AO293" i="1"/>
  <c r="J294" i="1"/>
  <c r="AP294" i="1" s="1"/>
  <c r="K294" i="1"/>
  <c r="O294" i="1"/>
  <c r="V294" i="1"/>
  <c r="W294" i="1" s="1"/>
  <c r="Y294" i="1" s="1"/>
  <c r="AF294" i="1"/>
  <c r="AN294" i="1"/>
  <c r="AO294" i="1"/>
  <c r="AW294" i="1"/>
  <c r="J295" i="1"/>
  <c r="K295" i="1"/>
  <c r="V295" i="1"/>
  <c r="W295" i="1"/>
  <c r="X295" i="1"/>
  <c r="Y295" i="1"/>
  <c r="AF295" i="1"/>
  <c r="AN295" i="1"/>
  <c r="AO295" i="1"/>
  <c r="AP295" i="1"/>
  <c r="J296" i="1"/>
  <c r="K296" i="1"/>
  <c r="V296" i="1"/>
  <c r="W296" i="1" s="1"/>
  <c r="Y296" i="1" s="1"/>
  <c r="AF296" i="1"/>
  <c r="AN296" i="1"/>
  <c r="AO296" i="1"/>
  <c r="AP296" i="1"/>
  <c r="J297" i="1"/>
  <c r="AP297" i="1" s="1"/>
  <c r="K297" i="1"/>
  <c r="V297" i="1"/>
  <c r="AF297" i="1"/>
  <c r="AN297" i="1"/>
  <c r="AO297" i="1"/>
  <c r="J298" i="1"/>
  <c r="AP298" i="1" s="1"/>
  <c r="K298" i="1"/>
  <c r="V298" i="1"/>
  <c r="W298" i="1" s="1"/>
  <c r="Y298" i="1" s="1"/>
  <c r="AF298" i="1"/>
  <c r="AN298" i="1"/>
  <c r="AO298" i="1"/>
  <c r="J299" i="1"/>
  <c r="K299" i="1"/>
  <c r="V299" i="1"/>
  <c r="W299" i="1"/>
  <c r="X299" i="1"/>
  <c r="Y299" i="1"/>
  <c r="AF299" i="1"/>
  <c r="AN299" i="1"/>
  <c r="AO299" i="1"/>
  <c r="AP299" i="1"/>
  <c r="J300" i="1"/>
  <c r="K300" i="1"/>
  <c r="V300" i="1"/>
  <c r="W300" i="1"/>
  <c r="Y300" i="1" s="1"/>
  <c r="X300" i="1"/>
  <c r="AF300" i="1"/>
  <c r="AN300" i="1"/>
  <c r="AO300" i="1"/>
  <c r="AP300" i="1"/>
  <c r="J301" i="1"/>
  <c r="AP301" i="1" s="1"/>
  <c r="K301" i="1"/>
  <c r="O301" i="1"/>
  <c r="V301" i="1"/>
  <c r="AF301" i="1"/>
  <c r="AN301" i="1"/>
  <c r="AO301" i="1"/>
  <c r="AW301" i="1"/>
  <c r="J302" i="1"/>
  <c r="AP302" i="1" s="1"/>
  <c r="K302" i="1"/>
  <c r="V302" i="1"/>
  <c r="W302" i="1" s="1"/>
  <c r="Y302" i="1" s="1"/>
  <c r="AF302" i="1"/>
  <c r="AN302" i="1"/>
  <c r="AO302" i="1"/>
  <c r="J303" i="1"/>
  <c r="K303" i="1"/>
  <c r="O303" i="1"/>
  <c r="AW303" i="1" s="1"/>
  <c r="V303" i="1"/>
  <c r="W303" i="1"/>
  <c r="X303" i="1"/>
  <c r="Y303" i="1"/>
  <c r="AF303" i="1"/>
  <c r="AN303" i="1"/>
  <c r="AO303" i="1"/>
  <c r="AR303" i="1" s="1"/>
  <c r="AP303" i="1"/>
  <c r="AS303" i="1" s="1"/>
  <c r="AQ303" i="1"/>
  <c r="J304" i="1"/>
  <c r="K304" i="1"/>
  <c r="V304" i="1"/>
  <c r="W304" i="1"/>
  <c r="Y304" i="1" s="1"/>
  <c r="X304" i="1"/>
  <c r="AF304" i="1"/>
  <c r="AN304" i="1"/>
  <c r="AO304" i="1"/>
  <c r="AP304" i="1"/>
  <c r="J305" i="1"/>
  <c r="AP305" i="1" s="1"/>
  <c r="K305" i="1"/>
  <c r="V305" i="1"/>
  <c r="AF305" i="1"/>
  <c r="AN305" i="1"/>
  <c r="AO305" i="1"/>
  <c r="J306" i="1"/>
  <c r="AP306" i="1" s="1"/>
  <c r="K306" i="1"/>
  <c r="V306" i="1"/>
  <c r="W306" i="1" s="1"/>
  <c r="Y306" i="1" s="1"/>
  <c r="AA306" i="1"/>
  <c r="AF306" i="1"/>
  <c r="AL306" i="1"/>
  <c r="AN306" i="1"/>
  <c r="AO306" i="1"/>
  <c r="J307" i="1"/>
  <c r="AP307" i="1" s="1"/>
  <c r="K307" i="1"/>
  <c r="V307" i="1"/>
  <c r="W307" i="1"/>
  <c r="X307" i="1"/>
  <c r="Y307" i="1"/>
  <c r="AF307" i="1"/>
  <c r="AN307" i="1"/>
  <c r="AO307" i="1"/>
  <c r="J308" i="1"/>
  <c r="K308" i="1"/>
  <c r="V308" i="1"/>
  <c r="W308" i="1"/>
  <c r="Y308" i="1" s="1"/>
  <c r="X308" i="1"/>
  <c r="AF308" i="1"/>
  <c r="AN308" i="1"/>
  <c r="AO308" i="1"/>
  <c r="AP308" i="1"/>
  <c r="J309" i="1"/>
  <c r="AP309" i="1" s="1"/>
  <c r="K309" i="1"/>
  <c r="V309" i="1"/>
  <c r="AF309" i="1"/>
  <c r="AN309" i="1"/>
  <c r="AO309" i="1"/>
  <c r="J310" i="1"/>
  <c r="AP310" i="1" s="1"/>
  <c r="K310" i="1"/>
  <c r="O310" i="1"/>
  <c r="V310" i="1"/>
  <c r="W310" i="1" s="1"/>
  <c r="Y310" i="1" s="1"/>
  <c r="AA310" i="1"/>
  <c r="AF310" i="1"/>
  <c r="AL310" i="1"/>
  <c r="AN310" i="1"/>
  <c r="AO310" i="1"/>
  <c r="AW310" i="1"/>
  <c r="J311" i="1"/>
  <c r="K311" i="1"/>
  <c r="V311" i="1"/>
  <c r="W311" i="1"/>
  <c r="X311" i="1"/>
  <c r="Y311" i="1"/>
  <c r="AF311" i="1"/>
  <c r="AN311" i="1"/>
  <c r="AO311" i="1"/>
  <c r="AP311" i="1"/>
  <c r="J312" i="1"/>
  <c r="K312" i="1"/>
  <c r="O312" i="1"/>
  <c r="AW312" i="1" s="1"/>
  <c r="V312" i="1"/>
  <c r="W312" i="1"/>
  <c r="Y312" i="1" s="1"/>
  <c r="AF312" i="1"/>
  <c r="AN312" i="1"/>
  <c r="AO312" i="1"/>
  <c r="AR312" i="1" s="1"/>
  <c r="AP312" i="1"/>
  <c r="AQ312" i="1" s="1"/>
  <c r="J313" i="1"/>
  <c r="AP313" i="1" s="1"/>
  <c r="K313" i="1"/>
  <c r="V313" i="1"/>
  <c r="AF313" i="1"/>
  <c r="AN313" i="1"/>
  <c r="AO313" i="1"/>
  <c r="J314" i="1"/>
  <c r="AP314" i="1" s="1"/>
  <c r="K314" i="1"/>
  <c r="V314" i="1"/>
  <c r="AA314" i="1"/>
  <c r="AF314" i="1"/>
  <c r="AL314" i="1"/>
  <c r="AN314" i="1"/>
  <c r="AO314" i="1"/>
  <c r="J315" i="1"/>
  <c r="AP315" i="1" s="1"/>
  <c r="K315" i="1"/>
  <c r="B316" i="1"/>
  <c r="V315" i="1"/>
  <c r="W315" i="1" s="1"/>
  <c r="Y315" i="1" s="1"/>
  <c r="AF315" i="1"/>
  <c r="AN315" i="1"/>
  <c r="AO315" i="1"/>
  <c r="J316" i="1"/>
  <c r="K316" i="1"/>
  <c r="B317" i="1"/>
  <c r="V316" i="1"/>
  <c r="W316" i="1"/>
  <c r="X316" i="1"/>
  <c r="Y316" i="1"/>
  <c r="AF316" i="1"/>
  <c r="AN316" i="1"/>
  <c r="AO316" i="1"/>
  <c r="AP316" i="1"/>
  <c r="J317" i="1"/>
  <c r="K317" i="1"/>
  <c r="B318" i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V317" i="1"/>
  <c r="W317" i="1"/>
  <c r="Y317" i="1" s="1"/>
  <c r="X317" i="1"/>
  <c r="AF317" i="1"/>
  <c r="AN317" i="1"/>
  <c r="AO317" i="1"/>
  <c r="AP317" i="1"/>
  <c r="J318" i="1"/>
  <c r="AP318" i="1" s="1"/>
  <c r="K318" i="1"/>
  <c r="V318" i="1"/>
  <c r="AA318" i="1"/>
  <c r="AF318" i="1"/>
  <c r="AL318" i="1"/>
  <c r="AN318" i="1"/>
  <c r="AO318" i="1"/>
  <c r="J319" i="1"/>
  <c r="AP319" i="1" s="1"/>
  <c r="K319" i="1"/>
  <c r="O319" i="1"/>
  <c r="V319" i="1"/>
  <c r="W319" i="1" s="1"/>
  <c r="Y319" i="1" s="1"/>
  <c r="AF319" i="1"/>
  <c r="AN319" i="1"/>
  <c r="AO319" i="1"/>
  <c r="AW319" i="1"/>
  <c r="J320" i="1"/>
  <c r="AP320" i="1" s="1"/>
  <c r="K320" i="1"/>
  <c r="V320" i="1"/>
  <c r="W320" i="1"/>
  <c r="X320" i="1"/>
  <c r="Y320" i="1"/>
  <c r="AF320" i="1"/>
  <c r="AN320" i="1"/>
  <c r="AO320" i="1"/>
  <c r="J321" i="1"/>
  <c r="K321" i="1"/>
  <c r="O321" i="1"/>
  <c r="AW321" i="1" s="1"/>
  <c r="V321" i="1"/>
  <c r="W321" i="1"/>
  <c r="Y321" i="1" s="1"/>
  <c r="X321" i="1"/>
  <c r="AF321" i="1"/>
  <c r="AN321" i="1"/>
  <c r="AO321" i="1"/>
  <c r="AP321" i="1"/>
  <c r="AQ321" i="1" s="1"/>
  <c r="J322" i="1"/>
  <c r="AP322" i="1" s="1"/>
  <c r="K322" i="1"/>
  <c r="V322" i="1"/>
  <c r="AA322" i="1"/>
  <c r="AF322" i="1"/>
  <c r="AL322" i="1"/>
  <c r="AN322" i="1"/>
  <c r="AO322" i="1"/>
  <c r="J323" i="1"/>
  <c r="AP323" i="1" s="1"/>
  <c r="K323" i="1"/>
  <c r="V323" i="1"/>
  <c r="W323" i="1" s="1"/>
  <c r="Y323" i="1" s="1"/>
  <c r="AF323" i="1"/>
  <c r="AN323" i="1"/>
  <c r="AO323" i="1"/>
  <c r="J324" i="1"/>
  <c r="AP324" i="1" s="1"/>
  <c r="K324" i="1"/>
  <c r="V324" i="1"/>
  <c r="W324" i="1"/>
  <c r="X324" i="1"/>
  <c r="Y324" i="1"/>
  <c r="AF324" i="1"/>
  <c r="AN324" i="1"/>
  <c r="AO324" i="1"/>
  <c r="J325" i="1"/>
  <c r="K325" i="1"/>
  <c r="V325" i="1"/>
  <c r="W325" i="1"/>
  <c r="Y325" i="1" s="1"/>
  <c r="X325" i="1"/>
  <c r="AF325" i="1"/>
  <c r="AN325" i="1"/>
  <c r="AO325" i="1"/>
  <c r="AP325" i="1"/>
  <c r="J326" i="1"/>
  <c r="AP326" i="1" s="1"/>
  <c r="K326" i="1"/>
  <c r="V326" i="1"/>
  <c r="AA326" i="1"/>
  <c r="AF326" i="1"/>
  <c r="AL326" i="1"/>
  <c r="AN326" i="1"/>
  <c r="AO326" i="1"/>
  <c r="J327" i="1"/>
  <c r="AP327" i="1" s="1"/>
  <c r="K327" i="1"/>
  <c r="V327" i="1"/>
  <c r="W327" i="1" s="1"/>
  <c r="Y327" i="1" s="1"/>
  <c r="AF327" i="1"/>
  <c r="AN327" i="1"/>
  <c r="AO327" i="1"/>
  <c r="J328" i="1"/>
  <c r="AP328" i="1" s="1"/>
  <c r="K328" i="1"/>
  <c r="O328" i="1"/>
  <c r="AW328" i="1" s="1"/>
  <c r="V328" i="1"/>
  <c r="W328" i="1"/>
  <c r="X328" i="1"/>
  <c r="Y328" i="1"/>
  <c r="AF328" i="1"/>
  <c r="AN328" i="1"/>
  <c r="AO328" i="1"/>
  <c r="J329" i="1"/>
  <c r="K329" i="1"/>
  <c r="V329" i="1"/>
  <c r="W329" i="1"/>
  <c r="Y329" i="1" s="1"/>
  <c r="X329" i="1"/>
  <c r="AF329" i="1"/>
  <c r="AN329" i="1"/>
  <c r="AO329" i="1"/>
  <c r="AP329" i="1"/>
  <c r="J330" i="1"/>
  <c r="AP330" i="1" s="1"/>
  <c r="K330" i="1"/>
  <c r="O330" i="1"/>
  <c r="V330" i="1"/>
  <c r="X330" i="1" s="1"/>
  <c r="W330" i="1"/>
  <c r="Y330" i="1" s="1"/>
  <c r="AA330" i="1"/>
  <c r="AF330" i="1"/>
  <c r="AL330" i="1"/>
  <c r="AN330" i="1"/>
  <c r="AO330" i="1"/>
  <c r="AW330" i="1"/>
  <c r="J331" i="1"/>
  <c r="AP331" i="1" s="1"/>
  <c r="K331" i="1"/>
  <c r="V331" i="1"/>
  <c r="W331" i="1" s="1"/>
  <c r="Y331" i="1" s="1"/>
  <c r="AF331" i="1"/>
  <c r="AN331" i="1"/>
  <c r="AO331" i="1"/>
  <c r="J332" i="1"/>
  <c r="AP332" i="1" s="1"/>
  <c r="K332" i="1"/>
  <c r="V332" i="1"/>
  <c r="W332" i="1"/>
  <c r="X332" i="1"/>
  <c r="Y332" i="1"/>
  <c r="AF332" i="1"/>
  <c r="AN332" i="1"/>
  <c r="AO332" i="1"/>
  <c r="J333" i="1"/>
  <c r="K333" i="1"/>
  <c r="V333" i="1"/>
  <c r="W333" i="1"/>
  <c r="Y333" i="1" s="1"/>
  <c r="X333" i="1"/>
  <c r="AF333" i="1"/>
  <c r="AN333" i="1"/>
  <c r="AO333" i="1"/>
  <c r="AP333" i="1"/>
  <c r="J334" i="1"/>
  <c r="AP334" i="1" s="1"/>
  <c r="K334" i="1"/>
  <c r="V334" i="1"/>
  <c r="X334" i="1" s="1"/>
  <c r="W334" i="1"/>
  <c r="Y334" i="1" s="1"/>
  <c r="AA334" i="1"/>
  <c r="AF334" i="1"/>
  <c r="AL334" i="1"/>
  <c r="AN334" i="1"/>
  <c r="AO334" i="1"/>
  <c r="J335" i="1"/>
  <c r="AP335" i="1" s="1"/>
  <c r="K335" i="1"/>
  <c r="V335" i="1"/>
  <c r="AF335" i="1"/>
  <c r="AN335" i="1"/>
  <c r="AO335" i="1"/>
  <c r="J336" i="1"/>
  <c r="K336" i="1"/>
  <c r="B337" i="1"/>
  <c r="B338" i="1" s="1"/>
  <c r="B339" i="1" s="1"/>
  <c r="B340" i="1" s="1"/>
  <c r="B341" i="1" s="1"/>
  <c r="B342" i="1" s="1"/>
  <c r="B343" i="1" s="1"/>
  <c r="B344" i="1" s="1"/>
  <c r="V336" i="1"/>
  <c r="W336" i="1"/>
  <c r="X336" i="1"/>
  <c r="Y336" i="1"/>
  <c r="AF336" i="1"/>
  <c r="AN336" i="1"/>
  <c r="AO336" i="1"/>
  <c r="AP336" i="1"/>
  <c r="J337" i="1"/>
  <c r="K337" i="1"/>
  <c r="O337" i="1"/>
  <c r="AW337" i="1" s="1"/>
  <c r="V337" i="1"/>
  <c r="W337" i="1"/>
  <c r="Y337" i="1" s="1"/>
  <c r="X337" i="1"/>
  <c r="AF337" i="1"/>
  <c r="AN337" i="1"/>
  <c r="AO337" i="1"/>
  <c r="AR337" i="1" s="1"/>
  <c r="AP337" i="1"/>
  <c r="AQ337" i="1" s="1"/>
  <c r="AS337" i="1"/>
  <c r="J338" i="1"/>
  <c r="AP338" i="1" s="1"/>
  <c r="K338" i="1"/>
  <c r="V338" i="1"/>
  <c r="W338" i="1"/>
  <c r="Y338" i="1" s="1"/>
  <c r="AF338" i="1"/>
  <c r="AN338" i="1"/>
  <c r="AO338" i="1"/>
  <c r="J339" i="1"/>
  <c r="K339" i="1"/>
  <c r="O339" i="1"/>
  <c r="V339" i="1"/>
  <c r="W339" i="1" s="1"/>
  <c r="Y339" i="1" s="1"/>
  <c r="X339" i="1"/>
  <c r="AF339" i="1"/>
  <c r="AN339" i="1"/>
  <c r="AO339" i="1"/>
  <c r="AP339" i="1"/>
  <c r="AY339" i="1" s="1"/>
  <c r="AQ339" i="1"/>
  <c r="AR339" i="1" s="1"/>
  <c r="AW339" i="1"/>
  <c r="J340" i="1"/>
  <c r="AP340" i="1" s="1"/>
  <c r="K340" i="1"/>
  <c r="V340" i="1"/>
  <c r="W340" i="1"/>
  <c r="X340" i="1"/>
  <c r="Y340" i="1"/>
  <c r="AF340" i="1"/>
  <c r="AN340" i="1"/>
  <c r="AO340" i="1"/>
  <c r="J341" i="1"/>
  <c r="K341" i="1"/>
  <c r="V341" i="1"/>
  <c r="W341" i="1"/>
  <c r="X341" i="1"/>
  <c r="Y341" i="1"/>
  <c r="AF341" i="1"/>
  <c r="AN341" i="1"/>
  <c r="AO341" i="1"/>
  <c r="AP341" i="1"/>
  <c r="J342" i="1"/>
  <c r="K342" i="1"/>
  <c r="V342" i="1"/>
  <c r="W342" i="1" s="1"/>
  <c r="AF342" i="1"/>
  <c r="AN342" i="1"/>
  <c r="AO342" i="1"/>
  <c r="AP342" i="1"/>
  <c r="J343" i="1"/>
  <c r="AP343" i="1" s="1"/>
  <c r="K343" i="1"/>
  <c r="V343" i="1"/>
  <c r="X343" i="1" s="1"/>
  <c r="W343" i="1"/>
  <c r="Y343" i="1" s="1"/>
  <c r="AF343" i="1"/>
  <c r="AN343" i="1"/>
  <c r="AO343" i="1"/>
  <c r="J344" i="1"/>
  <c r="AP344" i="1" s="1"/>
  <c r="K344" i="1"/>
  <c r="V344" i="1"/>
  <c r="X344" i="1" s="1"/>
  <c r="W344" i="1"/>
  <c r="Y344" i="1" s="1"/>
  <c r="AF344" i="1"/>
  <c r="AN344" i="1"/>
  <c r="AO344" i="1"/>
  <c r="J345" i="1"/>
  <c r="AP345" i="1" s="1"/>
  <c r="K345" i="1"/>
  <c r="V345" i="1"/>
  <c r="X345" i="1" s="1"/>
  <c r="W345" i="1"/>
  <c r="Y345" i="1" s="1"/>
  <c r="AF345" i="1"/>
  <c r="AN345" i="1"/>
  <c r="AO345" i="1"/>
  <c r="J346" i="1"/>
  <c r="AP346" i="1" s="1"/>
  <c r="K346" i="1"/>
  <c r="O346" i="1"/>
  <c r="V346" i="1"/>
  <c r="X346" i="1" s="1"/>
  <c r="W346" i="1"/>
  <c r="Y346" i="1" s="1"/>
  <c r="AF346" i="1"/>
  <c r="AN346" i="1"/>
  <c r="AO346" i="1"/>
  <c r="AW346" i="1"/>
  <c r="J347" i="1"/>
  <c r="AP347" i="1" s="1"/>
  <c r="K347" i="1"/>
  <c r="V347" i="1"/>
  <c r="X347" i="1" s="1"/>
  <c r="W347" i="1"/>
  <c r="Y347" i="1" s="1"/>
  <c r="AF347" i="1"/>
  <c r="AN347" i="1"/>
  <c r="AO347" i="1"/>
  <c r="J348" i="1"/>
  <c r="AP348" i="1" s="1"/>
  <c r="K348" i="1"/>
  <c r="O348" i="1"/>
  <c r="V348" i="1"/>
  <c r="X348" i="1" s="1"/>
  <c r="W348" i="1"/>
  <c r="Y348" i="1" s="1"/>
  <c r="AF348" i="1"/>
  <c r="AN348" i="1"/>
  <c r="AO348" i="1"/>
  <c r="AW348" i="1"/>
  <c r="J349" i="1"/>
  <c r="AP349" i="1" s="1"/>
  <c r="K349" i="1"/>
  <c r="V349" i="1"/>
  <c r="X349" i="1" s="1"/>
  <c r="W349" i="1"/>
  <c r="Y349" i="1" s="1"/>
  <c r="AF349" i="1"/>
  <c r="AN349" i="1"/>
  <c r="AO349" i="1"/>
  <c r="J350" i="1"/>
  <c r="AP350" i="1" s="1"/>
  <c r="K350" i="1"/>
  <c r="V350" i="1"/>
  <c r="X350" i="1" s="1"/>
  <c r="W350" i="1"/>
  <c r="Y350" i="1" s="1"/>
  <c r="AF350" i="1"/>
  <c r="AN350" i="1"/>
  <c r="AO350" i="1"/>
  <c r="J351" i="1"/>
  <c r="AP351" i="1" s="1"/>
  <c r="K351" i="1"/>
  <c r="V351" i="1"/>
  <c r="X351" i="1" s="1"/>
  <c r="W351" i="1"/>
  <c r="Y351" i="1" s="1"/>
  <c r="AF351" i="1"/>
  <c r="AN351" i="1"/>
  <c r="AO351" i="1"/>
  <c r="J352" i="1"/>
  <c r="AP352" i="1" s="1"/>
  <c r="K352" i="1"/>
  <c r="V352" i="1"/>
  <c r="X352" i="1" s="1"/>
  <c r="W352" i="1"/>
  <c r="Y352" i="1" s="1"/>
  <c r="AF352" i="1"/>
  <c r="AN352" i="1"/>
  <c r="AO352" i="1"/>
  <c r="J353" i="1"/>
  <c r="AP353" i="1" s="1"/>
  <c r="K353" i="1"/>
  <c r="V353" i="1"/>
  <c r="X353" i="1" s="1"/>
  <c r="W353" i="1"/>
  <c r="Y353" i="1" s="1"/>
  <c r="AF353" i="1"/>
  <c r="AN353" i="1"/>
  <c r="AO353" i="1"/>
  <c r="J354" i="1"/>
  <c r="AP354" i="1" s="1"/>
  <c r="K354" i="1"/>
  <c r="V354" i="1"/>
  <c r="X354" i="1" s="1"/>
  <c r="W354" i="1"/>
  <c r="Y354" i="1" s="1"/>
  <c r="AF354" i="1"/>
  <c r="AN354" i="1"/>
  <c r="AO354" i="1"/>
  <c r="J355" i="1"/>
  <c r="AP355" i="1" s="1"/>
  <c r="K355" i="1"/>
  <c r="O355" i="1"/>
  <c r="V355" i="1"/>
  <c r="X355" i="1" s="1"/>
  <c r="W355" i="1"/>
  <c r="Y355" i="1" s="1"/>
  <c r="AF355" i="1"/>
  <c r="AN355" i="1"/>
  <c r="AO355" i="1"/>
  <c r="AW355" i="1"/>
  <c r="J356" i="1"/>
  <c r="AP356" i="1" s="1"/>
  <c r="K356" i="1"/>
  <c r="V356" i="1"/>
  <c r="X356" i="1" s="1"/>
  <c r="W356" i="1"/>
  <c r="Y356" i="1" s="1"/>
  <c r="AF356" i="1"/>
  <c r="AN356" i="1"/>
  <c r="AO356" i="1"/>
  <c r="J357" i="1"/>
  <c r="AP357" i="1" s="1"/>
  <c r="K357" i="1"/>
  <c r="O357" i="1"/>
  <c r="V357" i="1"/>
  <c r="X357" i="1" s="1"/>
  <c r="W357" i="1"/>
  <c r="Y357" i="1" s="1"/>
  <c r="AF357" i="1"/>
  <c r="AN357" i="1"/>
  <c r="AO357" i="1"/>
  <c r="AW357" i="1"/>
  <c r="J358" i="1"/>
  <c r="AP358" i="1" s="1"/>
  <c r="K358" i="1"/>
  <c r="V358" i="1"/>
  <c r="X358" i="1" s="1"/>
  <c r="W358" i="1"/>
  <c r="Y358" i="1" s="1"/>
  <c r="AF358" i="1"/>
  <c r="AN358" i="1"/>
  <c r="AO358" i="1"/>
  <c r="J359" i="1"/>
  <c r="AP359" i="1" s="1"/>
  <c r="K359" i="1"/>
  <c r="V359" i="1"/>
  <c r="X359" i="1" s="1"/>
  <c r="W359" i="1"/>
  <c r="Y359" i="1" s="1"/>
  <c r="AF359" i="1"/>
  <c r="AN359" i="1"/>
  <c r="AO359" i="1"/>
  <c r="J360" i="1"/>
  <c r="AP360" i="1" s="1"/>
  <c r="K360" i="1"/>
  <c r="V360" i="1"/>
  <c r="X360" i="1" s="1"/>
  <c r="W360" i="1"/>
  <c r="Y360" i="1" s="1"/>
  <c r="AF360" i="1"/>
  <c r="AN360" i="1"/>
  <c r="AO360" i="1"/>
  <c r="J361" i="1"/>
  <c r="AP361" i="1" s="1"/>
  <c r="K361" i="1"/>
  <c r="V361" i="1"/>
  <c r="X361" i="1" s="1"/>
  <c r="W361" i="1"/>
  <c r="Y361" i="1" s="1"/>
  <c r="AF361" i="1"/>
  <c r="AN361" i="1"/>
  <c r="AO361" i="1"/>
  <c r="J362" i="1"/>
  <c r="AP362" i="1" s="1"/>
  <c r="K362" i="1"/>
  <c r="V362" i="1"/>
  <c r="X362" i="1" s="1"/>
  <c r="W362" i="1"/>
  <c r="Y362" i="1" s="1"/>
  <c r="AF362" i="1"/>
  <c r="AN362" i="1"/>
  <c r="AO362" i="1"/>
  <c r="J363" i="1"/>
  <c r="AP363" i="1" s="1"/>
  <c r="K363" i="1"/>
  <c r="V363" i="1"/>
  <c r="X363" i="1" s="1"/>
  <c r="W363" i="1"/>
  <c r="Y363" i="1" s="1"/>
  <c r="AF363" i="1"/>
  <c r="AN363" i="1"/>
  <c r="AO363" i="1"/>
  <c r="J364" i="1"/>
  <c r="AP364" i="1" s="1"/>
  <c r="K364" i="1"/>
  <c r="O364" i="1"/>
  <c r="V364" i="1"/>
  <c r="X364" i="1" s="1"/>
  <c r="W364" i="1"/>
  <c r="Y364" i="1" s="1"/>
  <c r="AF364" i="1"/>
  <c r="AN364" i="1"/>
  <c r="AO364" i="1"/>
  <c r="AW364" i="1"/>
  <c r="J365" i="1"/>
  <c r="AP365" i="1" s="1"/>
  <c r="K365" i="1"/>
  <c r="V365" i="1"/>
  <c r="X365" i="1" s="1"/>
  <c r="W365" i="1"/>
  <c r="Y365" i="1" s="1"/>
  <c r="AF365" i="1"/>
  <c r="AN365" i="1"/>
  <c r="AO365" i="1"/>
  <c r="J366" i="1"/>
  <c r="AP366" i="1" s="1"/>
  <c r="K366" i="1"/>
  <c r="O366" i="1"/>
  <c r="V366" i="1"/>
  <c r="X366" i="1" s="1"/>
  <c r="W366" i="1"/>
  <c r="Y366" i="1" s="1"/>
  <c r="AF366" i="1"/>
  <c r="AN366" i="1"/>
  <c r="AO366" i="1"/>
  <c r="AW366" i="1"/>
  <c r="J367" i="1"/>
  <c r="AP367" i="1" s="1"/>
  <c r="K367" i="1"/>
  <c r="V367" i="1"/>
  <c r="X367" i="1" s="1"/>
  <c r="W367" i="1"/>
  <c r="Y367" i="1" s="1"/>
  <c r="AF367" i="1"/>
  <c r="AN367" i="1"/>
  <c r="AO367" i="1"/>
  <c r="J368" i="1"/>
  <c r="AP368" i="1" s="1"/>
  <c r="K368" i="1"/>
  <c r="V368" i="1"/>
  <c r="X368" i="1" s="1"/>
  <c r="W368" i="1"/>
  <c r="Y368" i="1" s="1"/>
  <c r="AA368" i="1"/>
  <c r="AF368" i="1"/>
  <c r="AL368" i="1"/>
  <c r="AN368" i="1"/>
  <c r="AO368" i="1"/>
  <c r="J369" i="1"/>
  <c r="AP369" i="1" s="1"/>
  <c r="K369" i="1"/>
  <c r="V369" i="1"/>
  <c r="X369" i="1" s="1"/>
  <c r="W369" i="1"/>
  <c r="Y369" i="1" s="1"/>
  <c r="AF369" i="1"/>
  <c r="AN369" i="1"/>
  <c r="AO369" i="1"/>
  <c r="J370" i="1"/>
  <c r="AP370" i="1" s="1"/>
  <c r="K370" i="1"/>
  <c r="V370" i="1"/>
  <c r="X370" i="1" s="1"/>
  <c r="W370" i="1"/>
  <c r="Y370" i="1" s="1"/>
  <c r="AF370" i="1"/>
  <c r="AN370" i="1"/>
  <c r="AO370" i="1"/>
  <c r="J371" i="1"/>
  <c r="AP371" i="1" s="1"/>
  <c r="K371" i="1"/>
  <c r="V371" i="1"/>
  <c r="X371" i="1" s="1"/>
  <c r="W371" i="1"/>
  <c r="Y371" i="1" s="1"/>
  <c r="AF371" i="1"/>
  <c r="AN371" i="1"/>
  <c r="AO371" i="1"/>
  <c r="J372" i="1"/>
  <c r="AP372" i="1" s="1"/>
  <c r="K372" i="1"/>
  <c r="V372" i="1"/>
  <c r="X372" i="1" s="1"/>
  <c r="W372" i="1"/>
  <c r="Y372" i="1" s="1"/>
  <c r="AN372" i="1"/>
  <c r="AO372" i="1"/>
  <c r="J373" i="1"/>
  <c r="AP373" i="1" s="1"/>
  <c r="K373" i="1"/>
  <c r="O373" i="1"/>
  <c r="V373" i="1"/>
  <c r="X373" i="1" s="1"/>
  <c r="W373" i="1"/>
  <c r="Y373" i="1" s="1"/>
  <c r="AF373" i="1"/>
  <c r="AN373" i="1"/>
  <c r="AO373" i="1"/>
  <c r="AW373" i="1"/>
  <c r="J11" i="1"/>
  <c r="AP11" i="1" s="1"/>
  <c r="J12" i="1"/>
  <c r="AP12" i="1" s="1"/>
  <c r="J13" i="1"/>
  <c r="J14" i="1"/>
  <c r="J15" i="1"/>
  <c r="AP15" i="1" s="1"/>
  <c r="J16" i="1"/>
  <c r="AP16" i="1" s="1"/>
  <c r="J17" i="1"/>
  <c r="J18" i="1"/>
  <c r="J19" i="1"/>
  <c r="AP19" i="1" s="1"/>
  <c r="J10" i="1"/>
  <c r="AP10" i="1" s="1"/>
  <c r="AO11" i="1"/>
  <c r="O11" i="1"/>
  <c r="AW11" i="1" s="1"/>
  <c r="V11" i="1"/>
  <c r="W11" i="1"/>
  <c r="X11" i="1"/>
  <c r="AO12" i="1"/>
  <c r="O12" i="1"/>
  <c r="AW12" i="1" s="1"/>
  <c r="V12" i="1"/>
  <c r="X12" i="1" s="1"/>
  <c r="W12" i="1"/>
  <c r="Y12" i="1" s="1"/>
  <c r="AP13" i="1"/>
  <c r="AQ13" i="1" s="1"/>
  <c r="AS13" i="1" s="1"/>
  <c r="AO13" i="1"/>
  <c r="O13" i="1"/>
  <c r="AW13" i="1"/>
  <c r="V13" i="1"/>
  <c r="AP14" i="1"/>
  <c r="AQ14" i="1" s="1"/>
  <c r="AO14" i="1"/>
  <c r="O14" i="1"/>
  <c r="AW14" i="1"/>
  <c r="V14" i="1"/>
  <c r="W14" i="1"/>
  <c r="X14" i="1"/>
  <c r="AO15" i="1"/>
  <c r="O15" i="1"/>
  <c r="AW15" i="1" s="1"/>
  <c r="V15" i="1"/>
  <c r="W15" i="1"/>
  <c r="X15" i="1"/>
  <c r="AO16" i="1"/>
  <c r="O16" i="1"/>
  <c r="AW16" i="1" s="1"/>
  <c r="V16" i="1"/>
  <c r="X16" i="1" s="1"/>
  <c r="W16" i="1"/>
  <c r="Y16" i="1" s="1"/>
  <c r="AP17" i="1"/>
  <c r="AQ17" i="1" s="1"/>
  <c r="AS17" i="1" s="1"/>
  <c r="AO17" i="1"/>
  <c r="O17" i="1"/>
  <c r="AW17" i="1"/>
  <c r="V17" i="1"/>
  <c r="AP18" i="1"/>
  <c r="AQ18" i="1" s="1"/>
  <c r="AO18" i="1"/>
  <c r="O18" i="1"/>
  <c r="AW18" i="1"/>
  <c r="V18" i="1"/>
  <c r="W18" i="1"/>
  <c r="X18" i="1"/>
  <c r="AO19" i="1"/>
  <c r="O19" i="1"/>
  <c r="AW19" i="1" s="1"/>
  <c r="V19" i="1"/>
  <c r="W19" i="1"/>
  <c r="X19" i="1"/>
  <c r="AO10" i="1"/>
  <c r="O10" i="1"/>
  <c r="AW10" i="1" s="1"/>
  <c r="V10" i="1"/>
  <c r="X10" i="1" s="1"/>
  <c r="W10" i="1"/>
  <c r="Y10" i="1" s="1"/>
  <c r="Y11" i="1"/>
  <c r="AA13" i="1"/>
  <c r="Y14" i="1"/>
  <c r="Y15" i="1"/>
  <c r="AA17" i="1"/>
  <c r="AA18" i="1"/>
  <c r="Y18" i="1"/>
  <c r="AB18" i="1" s="1"/>
  <c r="AT18" i="1" s="1"/>
  <c r="AV18" i="1" s="1"/>
  <c r="T18" i="1"/>
  <c r="AA19" i="1"/>
  <c r="Y19" i="1"/>
  <c r="AB19" i="1" s="1"/>
  <c r="AT19" i="1" s="1"/>
  <c r="AV19" i="1" s="1"/>
  <c r="T19" i="1"/>
  <c r="AN11" i="1"/>
  <c r="AN12" i="1"/>
  <c r="AN13" i="1"/>
  <c r="AN14" i="1"/>
  <c r="AN15" i="1"/>
  <c r="AN16" i="1"/>
  <c r="AN17" i="1"/>
  <c r="AN18" i="1"/>
  <c r="AN19" i="1"/>
  <c r="AN10" i="1"/>
  <c r="AL19" i="1"/>
  <c r="AF19" i="1"/>
  <c r="AL18" i="1"/>
  <c r="AF18" i="1"/>
  <c r="AL17" i="1"/>
  <c r="AF17" i="1"/>
  <c r="AF16" i="1"/>
  <c r="AF15" i="1"/>
  <c r="AF14" i="1"/>
  <c r="AL13" i="1"/>
  <c r="AF13" i="1"/>
  <c r="AF12" i="1"/>
  <c r="AF11" i="1"/>
  <c r="K19" i="1"/>
  <c r="K18" i="1"/>
  <c r="K17" i="1"/>
  <c r="K16" i="1"/>
  <c r="K15" i="1"/>
  <c r="K14" i="1"/>
  <c r="K13" i="1"/>
  <c r="K12" i="1"/>
  <c r="K11" i="1"/>
  <c r="K10" i="1"/>
  <c r="AR18" i="1" l="1"/>
  <c r="AX18" i="1"/>
  <c r="AY18" i="1"/>
  <c r="AQ10" i="1"/>
  <c r="AR10" i="1" s="1"/>
  <c r="AY16" i="1"/>
  <c r="AQ16" i="1"/>
  <c r="AS16" i="1" s="1"/>
  <c r="AQ12" i="1"/>
  <c r="AS12" i="1" s="1"/>
  <c r="AQ348" i="1"/>
  <c r="AS348" i="1" s="1"/>
  <c r="AQ346" i="1"/>
  <c r="AS346" i="1" s="1"/>
  <c r="AY346" i="1"/>
  <c r="AR14" i="1"/>
  <c r="AY14" i="1"/>
  <c r="AS19" i="1"/>
  <c r="AQ19" i="1"/>
  <c r="AY19" i="1"/>
  <c r="AS15" i="1"/>
  <c r="AQ15" i="1"/>
  <c r="AY15" i="1" s="1"/>
  <c r="AY11" i="1"/>
  <c r="AQ11" i="1"/>
  <c r="AQ357" i="1"/>
  <c r="AS357" i="1"/>
  <c r="AY357" i="1"/>
  <c r="AQ355" i="1"/>
  <c r="AS355" i="1" s="1"/>
  <c r="AR346" i="1"/>
  <c r="AQ366" i="1"/>
  <c r="AR366" i="1" s="1"/>
  <c r="AS366" i="1"/>
  <c r="AQ364" i="1"/>
  <c r="AS364" i="1" s="1"/>
  <c r="AR357" i="1"/>
  <c r="AR355" i="1"/>
  <c r="X342" i="1"/>
  <c r="Y342" i="1"/>
  <c r="AQ373" i="1"/>
  <c r="AR373" i="1" s="1"/>
  <c r="AS373" i="1"/>
  <c r="AY373" i="1"/>
  <c r="AR13" i="1"/>
  <c r="AR17" i="1"/>
  <c r="W17" i="1"/>
  <c r="Y17" i="1" s="1"/>
  <c r="W13" i="1"/>
  <c r="Y13" i="1" s="1"/>
  <c r="AS328" i="1"/>
  <c r="AY328" i="1"/>
  <c r="AQ328" i="1"/>
  <c r="AR321" i="1"/>
  <c r="AS312" i="1"/>
  <c r="AQ310" i="1"/>
  <c r="AS310" i="1" s="1"/>
  <c r="X265" i="1"/>
  <c r="Y265" i="1"/>
  <c r="X257" i="1"/>
  <c r="Y257" i="1"/>
  <c r="AS249" i="1"/>
  <c r="X240" i="1"/>
  <c r="Y240" i="1"/>
  <c r="X236" i="1"/>
  <c r="Y236" i="1"/>
  <c r="AR229" i="1"/>
  <c r="AR220" i="1"/>
  <c r="X214" i="1"/>
  <c r="Y214" i="1"/>
  <c r="AQ202" i="1"/>
  <c r="AY202" i="1" s="1"/>
  <c r="AS202" i="1"/>
  <c r="AQ330" i="1"/>
  <c r="AR330" i="1" s="1"/>
  <c r="AS330" i="1"/>
  <c r="AQ319" i="1"/>
  <c r="AS319" i="1" s="1"/>
  <c r="AQ301" i="1"/>
  <c r="AS301" i="1" s="1"/>
  <c r="AQ294" i="1"/>
  <c r="AS294" i="1" s="1"/>
  <c r="AS292" i="1"/>
  <c r="Y292" i="1"/>
  <c r="X292" i="1"/>
  <c r="AQ285" i="1"/>
  <c r="AS285" i="1" s="1"/>
  <c r="AR267" i="1"/>
  <c r="AS267" i="1"/>
  <c r="X248" i="1"/>
  <c r="Y248" i="1"/>
  <c r="X244" i="1"/>
  <c r="Y244" i="1"/>
  <c r="AQ231" i="1"/>
  <c r="AS231" i="1" s="1"/>
  <c r="X218" i="1"/>
  <c r="Y218" i="1"/>
  <c r="AS204" i="1"/>
  <c r="X202" i="1"/>
  <c r="Y202" i="1"/>
  <c r="AS14" i="1"/>
  <c r="AS18" i="1"/>
  <c r="AS339" i="1"/>
  <c r="X338" i="1"/>
  <c r="AY337" i="1"/>
  <c r="AR292" i="1"/>
  <c r="X252" i="1"/>
  <c r="Y252" i="1"/>
  <c r="AQ247" i="1"/>
  <c r="AS247" i="1" s="1"/>
  <c r="AR204" i="1"/>
  <c r="W335" i="1"/>
  <c r="Y335" i="1" s="1"/>
  <c r="AR328" i="1"/>
  <c r="AY321" i="1"/>
  <c r="AT280" i="1"/>
  <c r="AV280" i="1" s="1"/>
  <c r="AQ276" i="1"/>
  <c r="AS276" i="1" s="1"/>
  <c r="X261" i="1"/>
  <c r="Y261" i="1"/>
  <c r="AQ256" i="1"/>
  <c r="AS256" i="1" s="1"/>
  <c r="X253" i="1"/>
  <c r="Y253" i="1"/>
  <c r="AS229" i="1"/>
  <c r="AQ222" i="1"/>
  <c r="AS222" i="1"/>
  <c r="AS220" i="1"/>
  <c r="AQ213" i="1"/>
  <c r="AS213" i="1"/>
  <c r="AY213" i="1"/>
  <c r="X198" i="1"/>
  <c r="Y198" i="1"/>
  <c r="W326" i="1"/>
  <c r="Y326" i="1" s="1"/>
  <c r="W322" i="1"/>
  <c r="Y322" i="1" s="1"/>
  <c r="W318" i="1"/>
  <c r="Y318" i="1" s="1"/>
  <c r="W314" i="1"/>
  <c r="Y314" i="1" s="1"/>
  <c r="W313" i="1"/>
  <c r="Y313" i="1" s="1"/>
  <c r="X312" i="1"/>
  <c r="AY312" i="1" s="1"/>
  <c r="W309" i="1"/>
  <c r="Y309" i="1" s="1"/>
  <c r="W305" i="1"/>
  <c r="Y305" i="1" s="1"/>
  <c r="W301" i="1"/>
  <c r="Y301" i="1" s="1"/>
  <c r="W297" i="1"/>
  <c r="Y297" i="1" s="1"/>
  <c r="X296" i="1"/>
  <c r="W293" i="1"/>
  <c r="Y293" i="1" s="1"/>
  <c r="AY292" i="1"/>
  <c r="W289" i="1"/>
  <c r="Y289" i="1" s="1"/>
  <c r="X288" i="1"/>
  <c r="W285" i="1"/>
  <c r="Y285" i="1" s="1"/>
  <c r="X284" i="1"/>
  <c r="W280" i="1"/>
  <c r="Y280" i="1" s="1"/>
  <c r="AB280" i="1" s="1"/>
  <c r="X279" i="1"/>
  <c r="W276" i="1"/>
  <c r="Y276" i="1" s="1"/>
  <c r="AB276" i="1" s="1"/>
  <c r="AT276" i="1" s="1"/>
  <c r="AV276" i="1" s="1"/>
  <c r="X275" i="1"/>
  <c r="AQ274" i="1"/>
  <c r="W272" i="1"/>
  <c r="Y272" i="1" s="1"/>
  <c r="AB272" i="1" s="1"/>
  <c r="AT272" i="1" s="1"/>
  <c r="AV272" i="1" s="1"/>
  <c r="X271" i="1"/>
  <c r="W268" i="1"/>
  <c r="Y268" i="1" s="1"/>
  <c r="AB268" i="1" s="1"/>
  <c r="AT268" i="1" s="1"/>
  <c r="AV268" i="1" s="1"/>
  <c r="X267" i="1"/>
  <c r="AY267" i="1" s="1"/>
  <c r="W264" i="1"/>
  <c r="Y264" i="1" s="1"/>
  <c r="AB264" i="1" s="1"/>
  <c r="AT264" i="1" s="1"/>
  <c r="AV264" i="1" s="1"/>
  <c r="X263" i="1"/>
  <c r="Y262" i="1"/>
  <c r="AB262" i="1" s="1"/>
  <c r="AT262" i="1" s="1"/>
  <c r="AV262" i="1" s="1"/>
  <c r="W260" i="1"/>
  <c r="Y260" i="1" s="1"/>
  <c r="AB260" i="1" s="1"/>
  <c r="AT260" i="1" s="1"/>
  <c r="AV260" i="1" s="1"/>
  <c r="X259" i="1"/>
  <c r="AQ258" i="1"/>
  <c r="AR258" i="1" s="1"/>
  <c r="Y258" i="1"/>
  <c r="AB258" i="1" s="1"/>
  <c r="AT258" i="1" s="1"/>
  <c r="AV258" i="1" s="1"/>
  <c r="W256" i="1"/>
  <c r="Y256" i="1" s="1"/>
  <c r="AB256" i="1" s="1"/>
  <c r="AT256" i="1" s="1"/>
  <c r="AV256" i="1" s="1"/>
  <c r="X255" i="1"/>
  <c r="W251" i="1"/>
  <c r="Y251" i="1" s="1"/>
  <c r="AB251" i="1" s="1"/>
  <c r="AT251" i="1" s="1"/>
  <c r="AV251" i="1" s="1"/>
  <c r="X250" i="1"/>
  <c r="Y249" i="1"/>
  <c r="W247" i="1"/>
  <c r="Y247" i="1" s="1"/>
  <c r="AB247" i="1" s="1"/>
  <c r="AT247" i="1" s="1"/>
  <c r="AV247" i="1" s="1"/>
  <c r="X246" i="1"/>
  <c r="W243" i="1"/>
  <c r="Y243" i="1" s="1"/>
  <c r="AB243" i="1" s="1"/>
  <c r="AT243" i="1" s="1"/>
  <c r="AV243" i="1" s="1"/>
  <c r="X242" i="1"/>
  <c r="W239" i="1"/>
  <c r="Y239" i="1" s="1"/>
  <c r="AB239" i="1" s="1"/>
  <c r="AT239" i="1" s="1"/>
  <c r="AV239" i="1" s="1"/>
  <c r="X238" i="1"/>
  <c r="AY238" i="1" s="1"/>
  <c r="W235" i="1"/>
  <c r="Y235" i="1" s="1"/>
  <c r="AB235" i="1" s="1"/>
  <c r="AT235" i="1" s="1"/>
  <c r="AV235" i="1" s="1"/>
  <c r="X234" i="1"/>
  <c r="W231" i="1"/>
  <c r="Y231" i="1" s="1"/>
  <c r="AB231" i="1" s="1"/>
  <c r="AT231" i="1" s="1"/>
  <c r="AV231" i="1" s="1"/>
  <c r="X230" i="1"/>
  <c r="W227" i="1"/>
  <c r="Y227" i="1" s="1"/>
  <c r="AB227" i="1" s="1"/>
  <c r="AT227" i="1" s="1"/>
  <c r="AV227" i="1" s="1"/>
  <c r="X226" i="1"/>
  <c r="W223" i="1"/>
  <c r="Y223" i="1" s="1"/>
  <c r="AB223" i="1" s="1"/>
  <c r="AT223" i="1" s="1"/>
  <c r="AV223" i="1" s="1"/>
  <c r="X222" i="1"/>
  <c r="AY222" i="1" s="1"/>
  <c r="X221" i="1"/>
  <c r="X217" i="1"/>
  <c r="X213" i="1"/>
  <c r="W210" i="1"/>
  <c r="Y210" i="1" s="1"/>
  <c r="X209" i="1"/>
  <c r="W206" i="1"/>
  <c r="Y206" i="1" s="1"/>
  <c r="X205" i="1"/>
  <c r="X201" i="1"/>
  <c r="X197" i="1"/>
  <c r="X196" i="1"/>
  <c r="Y196" i="1"/>
  <c r="AQ195" i="1"/>
  <c r="AS195" i="1" s="1"/>
  <c r="X192" i="1"/>
  <c r="Y192" i="1"/>
  <c r="AS159" i="1"/>
  <c r="AS321" i="1"/>
  <c r="AY303" i="1"/>
  <c r="AQ265" i="1"/>
  <c r="AY258" i="1"/>
  <c r="AY249" i="1"/>
  <c r="AQ240" i="1"/>
  <c r="AS240" i="1" s="1"/>
  <c r="AY229" i="1"/>
  <c r="AY220" i="1"/>
  <c r="AQ211" i="1"/>
  <c r="AS211" i="1" s="1"/>
  <c r="AY204" i="1"/>
  <c r="AS193" i="1"/>
  <c r="AQ186" i="1"/>
  <c r="AS186" i="1"/>
  <c r="AS184" i="1"/>
  <c r="AR177" i="1"/>
  <c r="AS177" i="1"/>
  <c r="X175" i="1"/>
  <c r="Y175" i="1"/>
  <c r="AQ166" i="1"/>
  <c r="AS166" i="1"/>
  <c r="X163" i="1"/>
  <c r="Y163" i="1"/>
  <c r="AQ141" i="1"/>
  <c r="AS141" i="1"/>
  <c r="X331" i="1"/>
  <c r="X327" i="1"/>
  <c r="X323" i="1"/>
  <c r="X319" i="1"/>
  <c r="X315" i="1"/>
  <c r="X310" i="1"/>
  <c r="X306" i="1"/>
  <c r="X302" i="1"/>
  <c r="X298" i="1"/>
  <c r="X294" i="1"/>
  <c r="X290" i="1"/>
  <c r="X286" i="1"/>
  <c r="X281" i="1"/>
  <c r="X277" i="1"/>
  <c r="X273" i="1"/>
  <c r="X269" i="1"/>
  <c r="X183" i="1"/>
  <c r="Y183" i="1"/>
  <c r="X179" i="1"/>
  <c r="Y179" i="1"/>
  <c r="X171" i="1"/>
  <c r="Y171" i="1"/>
  <c r="AS168" i="1"/>
  <c r="AQ157" i="1"/>
  <c r="AS157" i="1"/>
  <c r="AS139" i="1"/>
  <c r="X187" i="1"/>
  <c r="Y187" i="1"/>
  <c r="AR168" i="1"/>
  <c r="X167" i="1"/>
  <c r="Y167" i="1"/>
  <c r="X158" i="1"/>
  <c r="Y158" i="1"/>
  <c r="X157" i="1"/>
  <c r="AY157" i="1" s="1"/>
  <c r="X154" i="1"/>
  <c r="Y154" i="1"/>
  <c r="AQ148" i="1"/>
  <c r="AS148" i="1"/>
  <c r="W195" i="1"/>
  <c r="Y195" i="1" s="1"/>
  <c r="X194" i="1"/>
  <c r="Y193" i="1"/>
  <c r="W191" i="1"/>
  <c r="Y191" i="1" s="1"/>
  <c r="W190" i="1"/>
  <c r="Y190" i="1" s="1"/>
  <c r="X189" i="1"/>
  <c r="Y188" i="1"/>
  <c r="W186" i="1"/>
  <c r="Y186" i="1" s="1"/>
  <c r="X185" i="1"/>
  <c r="Y184" i="1"/>
  <c r="W182" i="1"/>
  <c r="Y182" i="1" s="1"/>
  <c r="X181" i="1"/>
  <c r="Y180" i="1"/>
  <c r="W178" i="1"/>
  <c r="Y178" i="1" s="1"/>
  <c r="X177" i="1"/>
  <c r="AY177" i="1" s="1"/>
  <c r="Y176" i="1"/>
  <c r="W174" i="1"/>
  <c r="Y174" i="1" s="1"/>
  <c r="X173" i="1"/>
  <c r="Y172" i="1"/>
  <c r="W170" i="1"/>
  <c r="Y170" i="1" s="1"/>
  <c r="X169" i="1"/>
  <c r="Y168" i="1"/>
  <c r="W166" i="1"/>
  <c r="Y166" i="1" s="1"/>
  <c r="X165" i="1"/>
  <c r="Y164" i="1"/>
  <c r="W162" i="1"/>
  <c r="Y162" i="1" s="1"/>
  <c r="X161" i="1"/>
  <c r="X160" i="1"/>
  <c r="Y159" i="1"/>
  <c r="AB159" i="1" s="1"/>
  <c r="AT159" i="1" s="1"/>
  <c r="AV159" i="1" s="1"/>
  <c r="AX159" i="1" s="1"/>
  <c r="BB159" i="1" s="1"/>
  <c r="W157" i="1"/>
  <c r="Y157" i="1" s="1"/>
  <c r="X156" i="1"/>
  <c r="Y155" i="1"/>
  <c r="AB155" i="1" s="1"/>
  <c r="AT155" i="1" s="1"/>
  <c r="AV155" i="1" s="1"/>
  <c r="W153" i="1"/>
  <c r="Y153" i="1" s="1"/>
  <c r="X152" i="1"/>
  <c r="Y151" i="1"/>
  <c r="AB151" i="1" s="1"/>
  <c r="AT151" i="1" s="1"/>
  <c r="AV151" i="1" s="1"/>
  <c r="W149" i="1"/>
  <c r="Y149" i="1" s="1"/>
  <c r="X148" i="1"/>
  <c r="AY148" i="1" s="1"/>
  <c r="Y147" i="1"/>
  <c r="AB147" i="1" s="1"/>
  <c r="AT147" i="1" s="1"/>
  <c r="AV147" i="1" s="1"/>
  <c r="W145" i="1"/>
  <c r="Y145" i="1" s="1"/>
  <c r="X144" i="1"/>
  <c r="Y143" i="1"/>
  <c r="AB143" i="1" s="1"/>
  <c r="AT143" i="1" s="1"/>
  <c r="AV143" i="1" s="1"/>
  <c r="W141" i="1"/>
  <c r="Y141" i="1" s="1"/>
  <c r="X140" i="1"/>
  <c r="X139" i="1"/>
  <c r="X138" i="1"/>
  <c r="X136" i="1"/>
  <c r="X133" i="1"/>
  <c r="X130" i="1"/>
  <c r="X121" i="1"/>
  <c r="W114" i="1"/>
  <c r="Y114" i="1" s="1"/>
  <c r="W110" i="1"/>
  <c r="Y110" i="1" s="1"/>
  <c r="X108" i="1"/>
  <c r="X99" i="1"/>
  <c r="X92" i="1"/>
  <c r="Y92" i="1"/>
  <c r="AB90" i="1"/>
  <c r="X88" i="1"/>
  <c r="Y88" i="1"/>
  <c r="AB88" i="1" s="1"/>
  <c r="AT88" i="1" s="1"/>
  <c r="AV88" i="1" s="1"/>
  <c r="W85" i="1"/>
  <c r="Y85" i="1" s="1"/>
  <c r="X84" i="1"/>
  <c r="Y84" i="1"/>
  <c r="AB84" i="1" s="1"/>
  <c r="AT84" i="1" s="1"/>
  <c r="AV84" i="1" s="1"/>
  <c r="X83" i="1"/>
  <c r="AT82" i="1"/>
  <c r="AV82" i="1" s="1"/>
  <c r="W76" i="1"/>
  <c r="Y76" i="1" s="1"/>
  <c r="W72" i="1"/>
  <c r="Y72" i="1" s="1"/>
  <c r="AY193" i="1"/>
  <c r="AY184" i="1"/>
  <c r="AQ175" i="1"/>
  <c r="AY168" i="1"/>
  <c r="AY159" i="1"/>
  <c r="AQ150" i="1"/>
  <c r="AY139" i="1"/>
  <c r="X128" i="1"/>
  <c r="AS123" i="1"/>
  <c r="AY123" i="1"/>
  <c r="W106" i="1"/>
  <c r="Y106" i="1" s="1"/>
  <c r="X106" i="1"/>
  <c r="X104" i="1"/>
  <c r="AR103" i="1"/>
  <c r="X100" i="1"/>
  <c r="W97" i="1"/>
  <c r="Y97" i="1" s="1"/>
  <c r="X95" i="1"/>
  <c r="AR94" i="1"/>
  <c r="W89" i="1"/>
  <c r="Y89" i="1" s="1"/>
  <c r="X89" i="1"/>
  <c r="AQ87" i="1"/>
  <c r="AS87" i="1"/>
  <c r="X87" i="1"/>
  <c r="X80" i="1"/>
  <c r="Y80" i="1"/>
  <c r="AB80" i="1" s="1"/>
  <c r="AT80" i="1" s="1"/>
  <c r="AV80" i="1" s="1"/>
  <c r="X79" i="1"/>
  <c r="AQ69" i="1"/>
  <c r="AS69" i="1" s="1"/>
  <c r="AQ51" i="1"/>
  <c r="AS51" i="1"/>
  <c r="W135" i="1"/>
  <c r="Y135" i="1" s="1"/>
  <c r="AY132" i="1"/>
  <c r="W131" i="1"/>
  <c r="Y131" i="1" s="1"/>
  <c r="W122" i="1"/>
  <c r="Y122" i="1" s="1"/>
  <c r="AQ112" i="1"/>
  <c r="AS112" i="1"/>
  <c r="AR105" i="1"/>
  <c r="AY105" i="1"/>
  <c r="AQ105" i="1"/>
  <c r="X96" i="1"/>
  <c r="Y96" i="1"/>
  <c r="AQ96" i="1"/>
  <c r="W81" i="1"/>
  <c r="Y81" i="1" s="1"/>
  <c r="X81" i="1"/>
  <c r="X71" i="1"/>
  <c r="Y71" i="1"/>
  <c r="AB71" i="1" s="1"/>
  <c r="AT71" i="1" s="1"/>
  <c r="AV71" i="1" s="1"/>
  <c r="AS58" i="1"/>
  <c r="AQ132" i="1"/>
  <c r="AQ130" i="1"/>
  <c r="AS130" i="1" s="1"/>
  <c r="X129" i="1"/>
  <c r="W126" i="1"/>
  <c r="Y126" i="1" s="1"/>
  <c r="X126" i="1"/>
  <c r="AR123" i="1"/>
  <c r="AR121" i="1"/>
  <c r="AQ121" i="1"/>
  <c r="AY121" i="1" s="1"/>
  <c r="W118" i="1"/>
  <c r="Y118" i="1" s="1"/>
  <c r="X118" i="1"/>
  <c r="AS114" i="1"/>
  <c r="X113" i="1"/>
  <c r="AY112" i="1"/>
  <c r="X105" i="1"/>
  <c r="AS103" i="1"/>
  <c r="AY103" i="1"/>
  <c r="W102" i="1"/>
  <c r="Y102" i="1" s="1"/>
  <c r="X102" i="1"/>
  <c r="AS94" i="1"/>
  <c r="AY94" i="1"/>
  <c r="W93" i="1"/>
  <c r="Y93" i="1" s="1"/>
  <c r="X93" i="1"/>
  <c r="AT90" i="1"/>
  <c r="AV90" i="1" s="1"/>
  <c r="AB86" i="1"/>
  <c r="AT86" i="1" s="1"/>
  <c r="AV86" i="1" s="1"/>
  <c r="Y75" i="1"/>
  <c r="AB75" i="1" s="1"/>
  <c r="AT75" i="1" s="1"/>
  <c r="AV75" i="1" s="1"/>
  <c r="X75" i="1"/>
  <c r="X64" i="1"/>
  <c r="AQ114" i="1"/>
  <c r="AQ85" i="1"/>
  <c r="X77" i="1"/>
  <c r="W77" i="1"/>
  <c r="Y77" i="1" s="1"/>
  <c r="W67" i="1"/>
  <c r="Y67" i="1" s="1"/>
  <c r="AB67" i="1" s="1"/>
  <c r="AT67" i="1" s="1"/>
  <c r="AV67" i="1" s="1"/>
  <c r="X67" i="1"/>
  <c r="AQ67" i="1"/>
  <c r="AS67" i="1" s="1"/>
  <c r="X66" i="1"/>
  <c r="Y66" i="1"/>
  <c r="AT59" i="1"/>
  <c r="AV59" i="1" s="1"/>
  <c r="AR58" i="1"/>
  <c r="AY58" i="1"/>
  <c r="X58" i="1"/>
  <c r="Y58" i="1"/>
  <c r="W51" i="1"/>
  <c r="Y51" i="1" s="1"/>
  <c r="AQ44" i="1"/>
  <c r="AW40" i="1"/>
  <c r="AQ40" i="1"/>
  <c r="AY28" i="1"/>
  <c r="AY24" i="1"/>
  <c r="X68" i="1"/>
  <c r="X62" i="1"/>
  <c r="Y62" i="1"/>
  <c r="W59" i="1"/>
  <c r="Y59" i="1" s="1"/>
  <c r="AB59" i="1" s="1"/>
  <c r="X59" i="1"/>
  <c r="X54" i="1"/>
  <c r="Y54" i="1"/>
  <c r="AS31" i="1"/>
  <c r="AQ31" i="1"/>
  <c r="AX22" i="1"/>
  <c r="AY22" i="1"/>
  <c r="N46" i="1"/>
  <c r="O37" i="1"/>
  <c r="AW37" i="1" s="1"/>
  <c r="N38" i="1"/>
  <c r="O29" i="1"/>
  <c r="O27" i="1"/>
  <c r="N36" i="1"/>
  <c r="O25" i="1"/>
  <c r="N34" i="1"/>
  <c r="O23" i="1"/>
  <c r="N32" i="1"/>
  <c r="O21" i="1"/>
  <c r="N30" i="1"/>
  <c r="AR78" i="1"/>
  <c r="AQ76" i="1"/>
  <c r="W63" i="1"/>
  <c r="Y63" i="1" s="1"/>
  <c r="AB63" i="1" s="1"/>
  <c r="AT63" i="1" s="1"/>
  <c r="AV63" i="1" s="1"/>
  <c r="X63" i="1"/>
  <c r="AQ60" i="1"/>
  <c r="W55" i="1"/>
  <c r="Y55" i="1" s="1"/>
  <c r="AB55" i="1" s="1"/>
  <c r="AT55" i="1" s="1"/>
  <c r="AV55" i="1" s="1"/>
  <c r="Y50" i="1"/>
  <c r="X50" i="1"/>
  <c r="AS49" i="1"/>
  <c r="AY49" i="1"/>
  <c r="Y46" i="1"/>
  <c r="X46" i="1"/>
  <c r="AQ35" i="1"/>
  <c r="AS33" i="1"/>
  <c r="AQ33" i="1"/>
  <c r="W73" i="1"/>
  <c r="Y73" i="1" s="1"/>
  <c r="W69" i="1"/>
  <c r="Y69" i="1" s="1"/>
  <c r="W68" i="1"/>
  <c r="Y68" i="1" s="1"/>
  <c r="W64" i="1"/>
  <c r="Y64" i="1" s="1"/>
  <c r="W60" i="1"/>
  <c r="Y60" i="1" s="1"/>
  <c r="W56" i="1"/>
  <c r="Y56" i="1" s="1"/>
  <c r="W52" i="1"/>
  <c r="Y52" i="1" s="1"/>
  <c r="AR49" i="1"/>
  <c r="X48" i="1"/>
  <c r="X47" i="1"/>
  <c r="W44" i="1"/>
  <c r="Y44" i="1" s="1"/>
  <c r="AS40" i="1"/>
  <c r="AS26" i="1"/>
  <c r="AR24" i="1"/>
  <c r="AR22" i="1"/>
  <c r="AW375" i="1"/>
  <c r="AQ375" i="1"/>
  <c r="X43" i="1"/>
  <c r="AQ42" i="1"/>
  <c r="AR40" i="1"/>
  <c r="AS28" i="1"/>
  <c r="X374" i="1"/>
  <c r="Y374" i="1"/>
  <c r="O44" i="1"/>
  <c r="AW44" i="1" s="1"/>
  <c r="N53" i="1"/>
  <c r="AR33" i="1"/>
  <c r="AR31" i="1"/>
  <c r="AY26" i="1"/>
  <c r="AS24" i="1"/>
  <c r="AS22" i="1"/>
  <c r="AS375" i="1"/>
  <c r="X375" i="1"/>
  <c r="Y375" i="1"/>
  <c r="AY20" i="1"/>
  <c r="AG366" i="1"/>
  <c r="AH366" i="1" s="1"/>
  <c r="AI366" i="1" s="1"/>
  <c r="Q366" i="1" s="1"/>
  <c r="Q282" i="1"/>
  <c r="Q276" i="1"/>
  <c r="Q142" i="1"/>
  <c r="AG344" i="1"/>
  <c r="AH344" i="1" s="1"/>
  <c r="AI344" i="1" s="1"/>
  <c r="Q344" i="1" s="1"/>
  <c r="R76" i="1"/>
  <c r="Q76" i="1"/>
  <c r="R209" i="1"/>
  <c r="Q209" i="1"/>
  <c r="R193" i="1"/>
  <c r="Q193" i="1"/>
  <c r="AG375" i="1"/>
  <c r="AH375" i="1" s="1"/>
  <c r="AI375" i="1" s="1"/>
  <c r="Q375" i="1" s="1"/>
  <c r="AG371" i="1"/>
  <c r="AH371" i="1" s="1"/>
  <c r="AI371" i="1" s="1"/>
  <c r="Q371" i="1" s="1"/>
  <c r="AK369" i="1"/>
  <c r="AG348" i="1"/>
  <c r="AH348" i="1" s="1"/>
  <c r="AI348" i="1" s="1"/>
  <c r="Q348" i="1" s="1"/>
  <c r="AG188" i="1"/>
  <c r="AH188" i="1" s="1"/>
  <c r="AI188" i="1" s="1"/>
  <c r="Q188" i="1" s="1"/>
  <c r="R140" i="1"/>
  <c r="AG374" i="1"/>
  <c r="AH374" i="1" s="1"/>
  <c r="AI374" i="1" s="1"/>
  <c r="Q374" i="1" s="1"/>
  <c r="AG352" i="1"/>
  <c r="AH352" i="1" s="1"/>
  <c r="AI352" i="1" s="1"/>
  <c r="Q352" i="1" s="1"/>
  <c r="AG300" i="1"/>
  <c r="AH300" i="1" s="1"/>
  <c r="AI300" i="1" s="1"/>
  <c r="Q300" i="1" s="1"/>
  <c r="AG292" i="1"/>
  <c r="AH292" i="1" s="1"/>
  <c r="AI292" i="1" s="1"/>
  <c r="Q292" i="1" s="1"/>
  <c r="AJ250" i="1"/>
  <c r="AE250" i="1"/>
  <c r="AF250" i="1" s="1"/>
  <c r="AJ246" i="1"/>
  <c r="AE246" i="1"/>
  <c r="AF246" i="1" s="1"/>
  <c r="AJ242" i="1"/>
  <c r="AE242" i="1"/>
  <c r="AF242" i="1" s="1"/>
  <c r="AJ238" i="1"/>
  <c r="AE238" i="1"/>
  <c r="AF238" i="1" s="1"/>
  <c r="AJ234" i="1"/>
  <c r="AE234" i="1"/>
  <c r="AF234" i="1" s="1"/>
  <c r="AJ230" i="1"/>
  <c r="AE230" i="1"/>
  <c r="AF230" i="1" s="1"/>
  <c r="AJ226" i="1"/>
  <c r="AE226" i="1"/>
  <c r="AF226" i="1" s="1"/>
  <c r="S221" i="1"/>
  <c r="R221" i="1"/>
  <c r="S217" i="1"/>
  <c r="R217" i="1"/>
  <c r="S213" i="1"/>
  <c r="R213" i="1"/>
  <c r="R157" i="1"/>
  <c r="Q157" i="1"/>
  <c r="AG373" i="1"/>
  <c r="AH373" i="1" s="1"/>
  <c r="AI373" i="1" s="1"/>
  <c r="Q373" i="1" s="1"/>
  <c r="AG370" i="1"/>
  <c r="AH370" i="1" s="1"/>
  <c r="AI370" i="1" s="1"/>
  <c r="Q370" i="1" s="1"/>
  <c r="AK370" i="1"/>
  <c r="AG367" i="1"/>
  <c r="AH367" i="1" s="1"/>
  <c r="AI367" i="1" s="1"/>
  <c r="Q367" i="1" s="1"/>
  <c r="AG356" i="1"/>
  <c r="AH356" i="1" s="1"/>
  <c r="AI356" i="1" s="1"/>
  <c r="Q356" i="1" s="1"/>
  <c r="AG340" i="1"/>
  <c r="AH340" i="1" s="1"/>
  <c r="AI340" i="1" s="1"/>
  <c r="Q340" i="1" s="1"/>
  <c r="AE10" i="1"/>
  <c r="AF10" i="1" s="1"/>
  <c r="AE374" i="1"/>
  <c r="AF374" i="1" s="1"/>
  <c r="AE372" i="1"/>
  <c r="AF372" i="1" s="1"/>
  <c r="AK365" i="1"/>
  <c r="AK363" i="1"/>
  <c r="AK361" i="1"/>
  <c r="AK359" i="1"/>
  <c r="AK357" i="1"/>
  <c r="AK353" i="1"/>
  <c r="AK349" i="1"/>
  <c r="AK345" i="1"/>
  <c r="AK341" i="1"/>
  <c r="AK337" i="1"/>
  <c r="AK333" i="1"/>
  <c r="AK329" i="1"/>
  <c r="AK325" i="1"/>
  <c r="AK321" i="1"/>
  <c r="AK317" i="1"/>
  <c r="AK313" i="1"/>
  <c r="AK309" i="1"/>
  <c r="AK305" i="1"/>
  <c r="AG302" i="1"/>
  <c r="AH302" i="1" s="1"/>
  <c r="AI302" i="1" s="1"/>
  <c r="Q302" i="1" s="1"/>
  <c r="AK302" i="1"/>
  <c r="AG301" i="1"/>
  <c r="AH301" i="1" s="1"/>
  <c r="AI301" i="1" s="1"/>
  <c r="Q301" i="1" s="1"/>
  <c r="AK299" i="1"/>
  <c r="AG294" i="1"/>
  <c r="AH294" i="1" s="1"/>
  <c r="AI294" i="1" s="1"/>
  <c r="Q294" i="1" s="1"/>
  <c r="AG293" i="1"/>
  <c r="AH293" i="1" s="1"/>
  <c r="AI293" i="1" s="1"/>
  <c r="Q293" i="1" s="1"/>
  <c r="AK291" i="1"/>
  <c r="AG286" i="1"/>
  <c r="AH286" i="1" s="1"/>
  <c r="AI286" i="1" s="1"/>
  <c r="Q286" i="1" s="1"/>
  <c r="AG253" i="1"/>
  <c r="AH253" i="1" s="1"/>
  <c r="AI253" i="1" s="1"/>
  <c r="Q253" i="1" s="1"/>
  <c r="AK253" i="1"/>
  <c r="AG249" i="1"/>
  <c r="AH249" i="1" s="1"/>
  <c r="AI249" i="1" s="1"/>
  <c r="Q249" i="1" s="1"/>
  <c r="AG245" i="1"/>
  <c r="AH245" i="1" s="1"/>
  <c r="AI245" i="1" s="1"/>
  <c r="Q245" i="1" s="1"/>
  <c r="AK245" i="1"/>
  <c r="AG241" i="1"/>
  <c r="AH241" i="1" s="1"/>
  <c r="AI241" i="1" s="1"/>
  <c r="Q241" i="1" s="1"/>
  <c r="AG237" i="1"/>
  <c r="AH237" i="1" s="1"/>
  <c r="AI237" i="1" s="1"/>
  <c r="Q237" i="1" s="1"/>
  <c r="AK237" i="1"/>
  <c r="AG233" i="1"/>
  <c r="AH233" i="1" s="1"/>
  <c r="AI233" i="1" s="1"/>
  <c r="Q233" i="1" s="1"/>
  <c r="AG229" i="1"/>
  <c r="AH229" i="1" s="1"/>
  <c r="AI229" i="1" s="1"/>
  <c r="Q229" i="1" s="1"/>
  <c r="AK229" i="1"/>
  <c r="AG225" i="1"/>
  <c r="AH225" i="1" s="1"/>
  <c r="AI225" i="1" s="1"/>
  <c r="Q225" i="1" s="1"/>
  <c r="AG205" i="1"/>
  <c r="AH205" i="1" s="1"/>
  <c r="AI205" i="1" s="1"/>
  <c r="Q205" i="1" s="1"/>
  <c r="AK205" i="1"/>
  <c r="S368" i="1"/>
  <c r="T368" i="1" s="1"/>
  <c r="AB368" i="1" s="1"/>
  <c r="AT368" i="1" s="1"/>
  <c r="AV368" i="1" s="1"/>
  <c r="AK355" i="1"/>
  <c r="AK351" i="1"/>
  <c r="AK347" i="1"/>
  <c r="AK343" i="1"/>
  <c r="AK339" i="1"/>
  <c r="AK335" i="1"/>
  <c r="AK331" i="1"/>
  <c r="AK327" i="1"/>
  <c r="AK323" i="1"/>
  <c r="AK319" i="1"/>
  <c r="AK315" i="1"/>
  <c r="AK311" i="1"/>
  <c r="AK307" i="1"/>
  <c r="AG298" i="1"/>
  <c r="AH298" i="1" s="1"/>
  <c r="AI298" i="1" s="1"/>
  <c r="Q298" i="1" s="1"/>
  <c r="AG297" i="1"/>
  <c r="AH297" i="1" s="1"/>
  <c r="AI297" i="1" s="1"/>
  <c r="Q297" i="1" s="1"/>
  <c r="AG290" i="1"/>
  <c r="AH290" i="1" s="1"/>
  <c r="AI290" i="1" s="1"/>
  <c r="Q290" i="1" s="1"/>
  <c r="AK290" i="1"/>
  <c r="AG289" i="1"/>
  <c r="AH289" i="1" s="1"/>
  <c r="AI289" i="1" s="1"/>
  <c r="Q289" i="1" s="1"/>
  <c r="AK287" i="1"/>
  <c r="AK367" i="1"/>
  <c r="AK364" i="1"/>
  <c r="AK362" i="1"/>
  <c r="AK360" i="1"/>
  <c r="AK358" i="1"/>
  <c r="AG354" i="1"/>
  <c r="AH354" i="1" s="1"/>
  <c r="AI354" i="1" s="1"/>
  <c r="Q354" i="1" s="1"/>
  <c r="AG350" i="1"/>
  <c r="AH350" i="1" s="1"/>
  <c r="AI350" i="1" s="1"/>
  <c r="Q350" i="1" s="1"/>
  <c r="AK350" i="1"/>
  <c r="AG346" i="1"/>
  <c r="AH346" i="1" s="1"/>
  <c r="AI346" i="1" s="1"/>
  <c r="Q346" i="1" s="1"/>
  <c r="AK346" i="1"/>
  <c r="AG342" i="1"/>
  <c r="AH342" i="1" s="1"/>
  <c r="AI342" i="1" s="1"/>
  <c r="Q342" i="1" s="1"/>
  <c r="AG338" i="1"/>
  <c r="AH338" i="1" s="1"/>
  <c r="AI338" i="1" s="1"/>
  <c r="Q338" i="1" s="1"/>
  <c r="AK336" i="1"/>
  <c r="S334" i="1"/>
  <c r="T334" i="1" s="1"/>
  <c r="AB334" i="1" s="1"/>
  <c r="AT334" i="1" s="1"/>
  <c r="AV334" i="1" s="1"/>
  <c r="AK332" i="1"/>
  <c r="S330" i="1"/>
  <c r="T330" i="1" s="1"/>
  <c r="AB330" i="1" s="1"/>
  <c r="AT330" i="1" s="1"/>
  <c r="AV330" i="1" s="1"/>
  <c r="AK328" i="1"/>
  <c r="S326" i="1"/>
  <c r="T326" i="1" s="1"/>
  <c r="AK324" i="1"/>
  <c r="S322" i="1"/>
  <c r="T322" i="1" s="1"/>
  <c r="AK320" i="1"/>
  <c r="S318" i="1"/>
  <c r="T318" i="1" s="1"/>
  <c r="AK316" i="1"/>
  <c r="S314" i="1"/>
  <c r="T314" i="1" s="1"/>
  <c r="AK312" i="1"/>
  <c r="S310" i="1"/>
  <c r="T310" i="1" s="1"/>
  <c r="AB310" i="1" s="1"/>
  <c r="AT310" i="1" s="1"/>
  <c r="AV310" i="1" s="1"/>
  <c r="AK308" i="1"/>
  <c r="S306" i="1"/>
  <c r="T306" i="1" s="1"/>
  <c r="AB306" i="1" s="1"/>
  <c r="AT306" i="1" s="1"/>
  <c r="AV306" i="1" s="1"/>
  <c r="AK304" i="1"/>
  <c r="AG303" i="1"/>
  <c r="AH303" i="1" s="1"/>
  <c r="AI303" i="1" s="1"/>
  <c r="Q303" i="1" s="1"/>
  <c r="AK301" i="1"/>
  <c r="AG296" i="1"/>
  <c r="AH296" i="1" s="1"/>
  <c r="AI296" i="1" s="1"/>
  <c r="Q296" i="1" s="1"/>
  <c r="AK296" i="1"/>
  <c r="AG295" i="1"/>
  <c r="AH295" i="1" s="1"/>
  <c r="AI295" i="1" s="1"/>
  <c r="Q295" i="1" s="1"/>
  <c r="AK293" i="1"/>
  <c r="AG288" i="1"/>
  <c r="AH288" i="1" s="1"/>
  <c r="AI288" i="1" s="1"/>
  <c r="Q288" i="1" s="1"/>
  <c r="AG287" i="1"/>
  <c r="AH287" i="1" s="1"/>
  <c r="AI287" i="1" s="1"/>
  <c r="Q287" i="1" s="1"/>
  <c r="AG283" i="1"/>
  <c r="AH283" i="1" s="1"/>
  <c r="AI283" i="1" s="1"/>
  <c r="Q283" i="1" s="1"/>
  <c r="AG275" i="1"/>
  <c r="AH275" i="1" s="1"/>
  <c r="AI275" i="1" s="1"/>
  <c r="Q275" i="1" s="1"/>
  <c r="AG267" i="1"/>
  <c r="AH267" i="1" s="1"/>
  <c r="AI267" i="1" s="1"/>
  <c r="Q267" i="1" s="1"/>
  <c r="AG259" i="1"/>
  <c r="AH259" i="1" s="1"/>
  <c r="AI259" i="1" s="1"/>
  <c r="Q259" i="1" s="1"/>
  <c r="AG216" i="1"/>
  <c r="AH216" i="1" s="1"/>
  <c r="AI216" i="1" s="1"/>
  <c r="Q216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G250" i="1"/>
  <c r="AH250" i="1" s="1"/>
  <c r="AI250" i="1" s="1"/>
  <c r="Q250" i="1" s="1"/>
  <c r="AG246" i="1"/>
  <c r="AH246" i="1" s="1"/>
  <c r="AI246" i="1" s="1"/>
  <c r="Q246" i="1" s="1"/>
  <c r="AG242" i="1"/>
  <c r="AH242" i="1" s="1"/>
  <c r="AI242" i="1" s="1"/>
  <c r="Q242" i="1" s="1"/>
  <c r="AG238" i="1"/>
  <c r="AH238" i="1" s="1"/>
  <c r="AI238" i="1" s="1"/>
  <c r="Q238" i="1" s="1"/>
  <c r="AG234" i="1"/>
  <c r="AH234" i="1" s="1"/>
  <c r="AI234" i="1" s="1"/>
  <c r="Q234" i="1" s="1"/>
  <c r="AG230" i="1"/>
  <c r="AH230" i="1" s="1"/>
  <c r="AI230" i="1" s="1"/>
  <c r="Q230" i="1" s="1"/>
  <c r="AG226" i="1"/>
  <c r="AH226" i="1" s="1"/>
  <c r="AI226" i="1" s="1"/>
  <c r="Q226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G182" i="1"/>
  <c r="AH182" i="1" s="1"/>
  <c r="AI182" i="1" s="1"/>
  <c r="Q182" i="1" s="1"/>
  <c r="AG174" i="1"/>
  <c r="AH174" i="1" s="1"/>
  <c r="AI174" i="1" s="1"/>
  <c r="Q174" i="1" s="1"/>
  <c r="AG166" i="1"/>
  <c r="AH166" i="1" s="1"/>
  <c r="AI166" i="1" s="1"/>
  <c r="Q166" i="1" s="1"/>
  <c r="AG252" i="1"/>
  <c r="AH252" i="1" s="1"/>
  <c r="AI252" i="1" s="1"/>
  <c r="Q252" i="1" s="1"/>
  <c r="AG248" i="1"/>
  <c r="AH248" i="1" s="1"/>
  <c r="AI248" i="1" s="1"/>
  <c r="Q248" i="1" s="1"/>
  <c r="AG244" i="1"/>
  <c r="AH244" i="1" s="1"/>
  <c r="AI244" i="1" s="1"/>
  <c r="Q244" i="1" s="1"/>
  <c r="AG240" i="1"/>
  <c r="AH240" i="1" s="1"/>
  <c r="AI240" i="1" s="1"/>
  <c r="Q240" i="1" s="1"/>
  <c r="AG236" i="1"/>
  <c r="AH236" i="1" s="1"/>
  <c r="AI236" i="1" s="1"/>
  <c r="Q236" i="1" s="1"/>
  <c r="AG232" i="1"/>
  <c r="AH232" i="1" s="1"/>
  <c r="AI232" i="1" s="1"/>
  <c r="Q232" i="1" s="1"/>
  <c r="AG228" i="1"/>
  <c r="AH228" i="1" s="1"/>
  <c r="AI228" i="1" s="1"/>
  <c r="Q228" i="1" s="1"/>
  <c r="AG224" i="1"/>
  <c r="AH224" i="1" s="1"/>
  <c r="AI224" i="1" s="1"/>
  <c r="Q224" i="1" s="1"/>
  <c r="AG204" i="1"/>
  <c r="AH204" i="1" s="1"/>
  <c r="AI204" i="1" s="1"/>
  <c r="Q204" i="1" s="1"/>
  <c r="AJ201" i="1"/>
  <c r="AE201" i="1"/>
  <c r="AF201" i="1" s="1"/>
  <c r="AJ199" i="1"/>
  <c r="AE199" i="1"/>
  <c r="AF199" i="1" s="1"/>
  <c r="AK153" i="1"/>
  <c r="AK248" i="1"/>
  <c r="AK244" i="1"/>
  <c r="AK240" i="1"/>
  <c r="AK232" i="1"/>
  <c r="AK228" i="1"/>
  <c r="AK224" i="1"/>
  <c r="AK216" i="1"/>
  <c r="AK212" i="1"/>
  <c r="AK210" i="1"/>
  <c r="AK208" i="1"/>
  <c r="AG203" i="1"/>
  <c r="AH203" i="1" s="1"/>
  <c r="AI203" i="1" s="1"/>
  <c r="Q203" i="1" s="1"/>
  <c r="AK203" i="1"/>
  <c r="AG196" i="1"/>
  <c r="AH196" i="1" s="1"/>
  <c r="AI196" i="1" s="1"/>
  <c r="Q196" i="1" s="1"/>
  <c r="AJ158" i="1"/>
  <c r="AE158" i="1"/>
  <c r="AF158" i="1" s="1"/>
  <c r="AE206" i="1"/>
  <c r="AF206" i="1" s="1"/>
  <c r="AE204" i="1"/>
  <c r="AF204" i="1" s="1"/>
  <c r="AE202" i="1"/>
  <c r="AF202" i="1" s="1"/>
  <c r="AG201" i="1"/>
  <c r="AH201" i="1" s="1"/>
  <c r="AI201" i="1" s="1"/>
  <c r="Q201" i="1" s="1"/>
  <c r="AG199" i="1"/>
  <c r="AH199" i="1" s="1"/>
  <c r="AI199" i="1" s="1"/>
  <c r="Q199" i="1" s="1"/>
  <c r="AG194" i="1"/>
  <c r="AH194" i="1" s="1"/>
  <c r="AI194" i="1" s="1"/>
  <c r="Q194" i="1" s="1"/>
  <c r="AK194" i="1"/>
  <c r="AG191" i="1"/>
  <c r="AH191" i="1" s="1"/>
  <c r="AI191" i="1" s="1"/>
  <c r="Q191" i="1" s="1"/>
  <c r="AG184" i="1"/>
  <c r="AH184" i="1" s="1"/>
  <c r="AI184" i="1" s="1"/>
  <c r="Q184" i="1" s="1"/>
  <c r="AK184" i="1"/>
  <c r="AG183" i="1"/>
  <c r="AH183" i="1" s="1"/>
  <c r="AI183" i="1" s="1"/>
  <c r="Q183" i="1" s="1"/>
  <c r="AK181" i="1"/>
  <c r="AG176" i="1"/>
  <c r="AH176" i="1" s="1"/>
  <c r="AI176" i="1" s="1"/>
  <c r="Q176" i="1" s="1"/>
  <c r="AK176" i="1"/>
  <c r="AG175" i="1"/>
  <c r="AH175" i="1" s="1"/>
  <c r="AI175" i="1" s="1"/>
  <c r="Q175" i="1" s="1"/>
  <c r="AK173" i="1"/>
  <c r="AG168" i="1"/>
  <c r="AH168" i="1" s="1"/>
  <c r="AI168" i="1" s="1"/>
  <c r="Q168" i="1" s="1"/>
  <c r="AG167" i="1"/>
  <c r="AH167" i="1" s="1"/>
  <c r="AI167" i="1" s="1"/>
  <c r="Q167" i="1" s="1"/>
  <c r="AK165" i="1"/>
  <c r="AJ146" i="1"/>
  <c r="AE146" i="1"/>
  <c r="AF146" i="1" s="1"/>
  <c r="AG200" i="1"/>
  <c r="AH200" i="1" s="1"/>
  <c r="AI200" i="1" s="1"/>
  <c r="Q200" i="1" s="1"/>
  <c r="AG198" i="1"/>
  <c r="AH198" i="1" s="1"/>
  <c r="AI198" i="1" s="1"/>
  <c r="Q198" i="1" s="1"/>
  <c r="AG195" i="1"/>
  <c r="AH195" i="1" s="1"/>
  <c r="AI195" i="1" s="1"/>
  <c r="Q195" i="1" s="1"/>
  <c r="AG190" i="1"/>
  <c r="AH190" i="1" s="1"/>
  <c r="AI190" i="1" s="1"/>
  <c r="Q190" i="1" s="1"/>
  <c r="AG187" i="1"/>
  <c r="AH187" i="1" s="1"/>
  <c r="AI187" i="1" s="1"/>
  <c r="Q187" i="1" s="1"/>
  <c r="AG180" i="1"/>
  <c r="AH180" i="1" s="1"/>
  <c r="AI180" i="1" s="1"/>
  <c r="Q180" i="1" s="1"/>
  <c r="AK180" i="1"/>
  <c r="AG179" i="1"/>
  <c r="AH179" i="1" s="1"/>
  <c r="AI179" i="1" s="1"/>
  <c r="Q179" i="1" s="1"/>
  <c r="AK177" i="1"/>
  <c r="AG172" i="1"/>
  <c r="AH172" i="1" s="1"/>
  <c r="AI172" i="1" s="1"/>
  <c r="Q172" i="1" s="1"/>
  <c r="AK172" i="1"/>
  <c r="AG171" i="1"/>
  <c r="AH171" i="1" s="1"/>
  <c r="AI171" i="1" s="1"/>
  <c r="Q171" i="1" s="1"/>
  <c r="AG164" i="1"/>
  <c r="AH164" i="1" s="1"/>
  <c r="AI164" i="1" s="1"/>
  <c r="Q164" i="1" s="1"/>
  <c r="AG163" i="1"/>
  <c r="AH163" i="1" s="1"/>
  <c r="AI163" i="1" s="1"/>
  <c r="Q163" i="1" s="1"/>
  <c r="AJ154" i="1"/>
  <c r="AK154" i="1" s="1"/>
  <c r="AE154" i="1"/>
  <c r="AF154" i="1" s="1"/>
  <c r="AG197" i="1"/>
  <c r="AG192" i="1"/>
  <c r="AH192" i="1" s="1"/>
  <c r="AI192" i="1" s="1"/>
  <c r="Q192" i="1" s="1"/>
  <c r="AK192" i="1"/>
  <c r="AG189" i="1"/>
  <c r="AG186" i="1"/>
  <c r="AH186" i="1" s="1"/>
  <c r="AI186" i="1" s="1"/>
  <c r="Q186" i="1" s="1"/>
  <c r="AK186" i="1"/>
  <c r="AG185" i="1"/>
  <c r="AH185" i="1" s="1"/>
  <c r="AI185" i="1" s="1"/>
  <c r="Q185" i="1" s="1"/>
  <c r="AG178" i="1"/>
  <c r="AH178" i="1" s="1"/>
  <c r="AI178" i="1" s="1"/>
  <c r="Q178" i="1" s="1"/>
  <c r="AG177" i="1"/>
  <c r="AH177" i="1" s="1"/>
  <c r="AI177" i="1" s="1"/>
  <c r="Q177" i="1" s="1"/>
  <c r="AG170" i="1"/>
  <c r="AH170" i="1" s="1"/>
  <c r="AI170" i="1" s="1"/>
  <c r="Q170" i="1" s="1"/>
  <c r="AG169" i="1"/>
  <c r="AH169" i="1" s="1"/>
  <c r="AI169" i="1" s="1"/>
  <c r="Q169" i="1" s="1"/>
  <c r="AK167" i="1"/>
  <c r="AG162" i="1"/>
  <c r="AH162" i="1" s="1"/>
  <c r="AI162" i="1" s="1"/>
  <c r="Q162" i="1" s="1"/>
  <c r="AK162" i="1"/>
  <c r="AG161" i="1"/>
  <c r="AH161" i="1" s="1"/>
  <c r="AI161" i="1" s="1"/>
  <c r="Q161" i="1" s="1"/>
  <c r="AJ150" i="1"/>
  <c r="AE150" i="1"/>
  <c r="AF150" i="1" s="1"/>
  <c r="AK145" i="1"/>
  <c r="S142" i="1"/>
  <c r="T142" i="1" s="1"/>
  <c r="AB142" i="1" s="1"/>
  <c r="AT142" i="1" s="1"/>
  <c r="AV142" i="1" s="1"/>
  <c r="AE160" i="1"/>
  <c r="AF160" i="1" s="1"/>
  <c r="AE156" i="1"/>
  <c r="AF156" i="1" s="1"/>
  <c r="AG153" i="1"/>
  <c r="AH153" i="1" s="1"/>
  <c r="AI153" i="1" s="1"/>
  <c r="Q153" i="1" s="1"/>
  <c r="AE152" i="1"/>
  <c r="AF152" i="1" s="1"/>
  <c r="AG149" i="1"/>
  <c r="AH149" i="1" s="1"/>
  <c r="AI149" i="1" s="1"/>
  <c r="Q149" i="1" s="1"/>
  <c r="AE148" i="1"/>
  <c r="AF148" i="1" s="1"/>
  <c r="AG145" i="1"/>
  <c r="AH145" i="1" s="1"/>
  <c r="AI145" i="1" s="1"/>
  <c r="Q145" i="1" s="1"/>
  <c r="AE144" i="1"/>
  <c r="AF144" i="1" s="1"/>
  <c r="AK132" i="1"/>
  <c r="AK131" i="1"/>
  <c r="AK128" i="1"/>
  <c r="AK127" i="1"/>
  <c r="AK124" i="1"/>
  <c r="AK123" i="1"/>
  <c r="AK141" i="1"/>
  <c r="S140" i="1"/>
  <c r="AK139" i="1"/>
  <c r="S138" i="1"/>
  <c r="T138" i="1" s="1"/>
  <c r="AB138" i="1" s="1"/>
  <c r="AT138" i="1" s="1"/>
  <c r="AV138" i="1" s="1"/>
  <c r="AK137" i="1"/>
  <c r="S136" i="1"/>
  <c r="T136" i="1" s="1"/>
  <c r="AB136" i="1" s="1"/>
  <c r="AT136" i="1" s="1"/>
  <c r="AV136" i="1" s="1"/>
  <c r="AK135" i="1"/>
  <c r="S134" i="1"/>
  <c r="T134" i="1" s="1"/>
  <c r="AB134" i="1" s="1"/>
  <c r="AT134" i="1" s="1"/>
  <c r="AV134" i="1" s="1"/>
  <c r="AK133" i="1"/>
  <c r="AK129" i="1"/>
  <c r="AK125" i="1"/>
  <c r="AK121" i="1"/>
  <c r="AG158" i="1"/>
  <c r="AH158" i="1" s="1"/>
  <c r="AI158" i="1" s="1"/>
  <c r="Q158" i="1" s="1"/>
  <c r="AG154" i="1"/>
  <c r="AH154" i="1" s="1"/>
  <c r="AI154" i="1" s="1"/>
  <c r="Q154" i="1" s="1"/>
  <c r="AG150" i="1"/>
  <c r="AH150" i="1" s="1"/>
  <c r="AI150" i="1" s="1"/>
  <c r="Q150" i="1" s="1"/>
  <c r="S130" i="1"/>
  <c r="T130" i="1" s="1"/>
  <c r="AB130" i="1" s="1"/>
  <c r="AT130" i="1" s="1"/>
  <c r="AV130" i="1" s="1"/>
  <c r="S126" i="1"/>
  <c r="T126" i="1" s="1"/>
  <c r="S122" i="1"/>
  <c r="T122" i="1" s="1"/>
  <c r="AK115" i="1"/>
  <c r="AK111" i="1"/>
  <c r="AK99" i="1"/>
  <c r="AK95" i="1"/>
  <c r="AG120" i="1"/>
  <c r="AH120" i="1" s="1"/>
  <c r="AI120" i="1" s="1"/>
  <c r="Q120" i="1" s="1"/>
  <c r="AG119" i="1"/>
  <c r="AH119" i="1" s="1"/>
  <c r="AI119" i="1" s="1"/>
  <c r="Q119" i="1" s="1"/>
  <c r="AK118" i="1"/>
  <c r="AG117" i="1"/>
  <c r="AH117" i="1" s="1"/>
  <c r="AI117" i="1" s="1"/>
  <c r="Q117" i="1" s="1"/>
  <c r="AK116" i="1"/>
  <c r="AG115" i="1"/>
  <c r="AH115" i="1" s="1"/>
  <c r="AI115" i="1" s="1"/>
  <c r="Q115" i="1" s="1"/>
  <c r="AK114" i="1"/>
  <c r="AG113" i="1"/>
  <c r="AH113" i="1" s="1"/>
  <c r="AI113" i="1" s="1"/>
  <c r="Q113" i="1" s="1"/>
  <c r="AK112" i="1"/>
  <c r="AG111" i="1"/>
  <c r="AH111" i="1" s="1"/>
  <c r="AI111" i="1" s="1"/>
  <c r="Q111" i="1" s="1"/>
  <c r="AK110" i="1"/>
  <c r="AG109" i="1"/>
  <c r="AH109" i="1" s="1"/>
  <c r="AI109" i="1" s="1"/>
  <c r="Q109" i="1" s="1"/>
  <c r="AK108" i="1"/>
  <c r="AG107" i="1"/>
  <c r="AH107" i="1" s="1"/>
  <c r="AI107" i="1" s="1"/>
  <c r="Q107" i="1" s="1"/>
  <c r="AK106" i="1"/>
  <c r="AG105" i="1"/>
  <c r="AH105" i="1" s="1"/>
  <c r="AI105" i="1" s="1"/>
  <c r="Q105" i="1" s="1"/>
  <c r="AK104" i="1"/>
  <c r="AG103" i="1"/>
  <c r="AH103" i="1" s="1"/>
  <c r="AI103" i="1" s="1"/>
  <c r="Q103" i="1" s="1"/>
  <c r="AK102" i="1"/>
  <c r="AG101" i="1"/>
  <c r="AH101" i="1" s="1"/>
  <c r="AI101" i="1" s="1"/>
  <c r="Q101" i="1" s="1"/>
  <c r="AK100" i="1"/>
  <c r="AG99" i="1"/>
  <c r="AH99" i="1" s="1"/>
  <c r="AI99" i="1" s="1"/>
  <c r="Q99" i="1" s="1"/>
  <c r="AK98" i="1"/>
  <c r="AG97" i="1"/>
  <c r="AH97" i="1" s="1"/>
  <c r="AI97" i="1" s="1"/>
  <c r="Q97" i="1" s="1"/>
  <c r="AK96" i="1"/>
  <c r="AG95" i="1"/>
  <c r="AH95" i="1" s="1"/>
  <c r="AI95" i="1" s="1"/>
  <c r="Q95" i="1" s="1"/>
  <c r="AK94" i="1"/>
  <c r="AG93" i="1"/>
  <c r="AH93" i="1" s="1"/>
  <c r="AI93" i="1" s="1"/>
  <c r="Q93" i="1" s="1"/>
  <c r="AK92" i="1"/>
  <c r="AK78" i="1"/>
  <c r="AK77" i="1"/>
  <c r="AK74" i="1"/>
  <c r="AK73" i="1"/>
  <c r="AK70" i="1"/>
  <c r="AK69" i="1"/>
  <c r="AK66" i="1"/>
  <c r="AK65" i="1"/>
  <c r="AK62" i="1"/>
  <c r="AK61" i="1"/>
  <c r="AK58" i="1"/>
  <c r="AK57" i="1"/>
  <c r="AK54" i="1"/>
  <c r="AG47" i="1"/>
  <c r="AH47" i="1" s="1"/>
  <c r="AI47" i="1" s="1"/>
  <c r="Q47" i="1" s="1"/>
  <c r="AK47" i="1"/>
  <c r="AG39" i="1"/>
  <c r="AH39" i="1" s="1"/>
  <c r="AI39" i="1" s="1"/>
  <c r="Q39" i="1" s="1"/>
  <c r="AK91" i="1"/>
  <c r="AK89" i="1"/>
  <c r="AK87" i="1"/>
  <c r="AK85" i="1"/>
  <c r="AK83" i="1"/>
  <c r="AK81" i="1"/>
  <c r="AK79" i="1"/>
  <c r="AG53" i="1"/>
  <c r="AH53" i="1" s="1"/>
  <c r="AI53" i="1" s="1"/>
  <c r="Q53" i="1" s="1"/>
  <c r="AG45" i="1"/>
  <c r="AH45" i="1" s="1"/>
  <c r="AI45" i="1" s="1"/>
  <c r="Q45" i="1" s="1"/>
  <c r="S76" i="1"/>
  <c r="S72" i="1"/>
  <c r="T72" i="1" s="1"/>
  <c r="S68" i="1"/>
  <c r="T68" i="1" s="1"/>
  <c r="S64" i="1"/>
  <c r="T64" i="1" s="1"/>
  <c r="S60" i="1"/>
  <c r="T60" i="1" s="1"/>
  <c r="S56" i="1"/>
  <c r="T56" i="1" s="1"/>
  <c r="AK53" i="1"/>
  <c r="AE32" i="1"/>
  <c r="AF32" i="1" s="1"/>
  <c r="S17" i="1"/>
  <c r="T17" i="1" s="1"/>
  <c r="S13" i="1"/>
  <c r="T13" i="1" s="1"/>
  <c r="AJ52" i="1"/>
  <c r="AK52" i="1" s="1"/>
  <c r="AJ50" i="1"/>
  <c r="AK50" i="1" s="1"/>
  <c r="AJ48" i="1"/>
  <c r="AK48" i="1" s="1"/>
  <c r="AJ46" i="1"/>
  <c r="AK46" i="1" s="1"/>
  <c r="AJ44" i="1"/>
  <c r="AK44" i="1" s="1"/>
  <c r="AJ42" i="1"/>
  <c r="AK42" i="1" s="1"/>
  <c r="AJ40" i="1"/>
  <c r="AK40" i="1" s="1"/>
  <c r="AJ38" i="1"/>
  <c r="AK38" i="1" s="1"/>
  <c r="AJ36" i="1"/>
  <c r="AK36" i="1" s="1"/>
  <c r="AJ34" i="1"/>
  <c r="AK34" i="1" s="1"/>
  <c r="AK15" i="1"/>
  <c r="AK14" i="1"/>
  <c r="AK11" i="1"/>
  <c r="AE53" i="1"/>
  <c r="AF53" i="1" s="1"/>
  <c r="AE51" i="1"/>
  <c r="AF51" i="1" s="1"/>
  <c r="AE49" i="1"/>
  <c r="AF49" i="1" s="1"/>
  <c r="AE47" i="1"/>
  <c r="AF47" i="1" s="1"/>
  <c r="AE45" i="1"/>
  <c r="AF45" i="1" s="1"/>
  <c r="AE43" i="1"/>
  <c r="AF43" i="1" s="1"/>
  <c r="AE41" i="1"/>
  <c r="AF41" i="1" s="1"/>
  <c r="AE39" i="1"/>
  <c r="AF39" i="1" s="1"/>
  <c r="AE37" i="1"/>
  <c r="AF37" i="1" s="1"/>
  <c r="AE35" i="1"/>
  <c r="AF35" i="1" s="1"/>
  <c r="AG33" i="1"/>
  <c r="AH33" i="1" s="1"/>
  <c r="AI33" i="1" s="1"/>
  <c r="Q33" i="1" s="1"/>
  <c r="AG31" i="1"/>
  <c r="AH31" i="1" s="1"/>
  <c r="AI31" i="1" s="1"/>
  <c r="Q31" i="1" s="1"/>
  <c r="AK29" i="1"/>
  <c r="AK28" i="1"/>
  <c r="AK27" i="1"/>
  <c r="AK26" i="1"/>
  <c r="AK25" i="1"/>
  <c r="AK24" i="1"/>
  <c r="AK21" i="1"/>
  <c r="AK20" i="1"/>
  <c r="AK16" i="1"/>
  <c r="AK12" i="1"/>
  <c r="AM21" i="1" l="1"/>
  <c r="AL21" i="1"/>
  <c r="AM12" i="1"/>
  <c r="AL12" i="1"/>
  <c r="AM36" i="1"/>
  <c r="AL36" i="1"/>
  <c r="AM61" i="1"/>
  <c r="AL61" i="1"/>
  <c r="AM94" i="1"/>
  <c r="AL94" i="1"/>
  <c r="AM16" i="1"/>
  <c r="AL16" i="1"/>
  <c r="AM20" i="1"/>
  <c r="AL20" i="1"/>
  <c r="AM26" i="1"/>
  <c r="AL26" i="1"/>
  <c r="AG32" i="1"/>
  <c r="AH32" i="1" s="1"/>
  <c r="AI32" i="1" s="1"/>
  <c r="Q32" i="1" s="1"/>
  <c r="AM40" i="1"/>
  <c r="AL40" i="1"/>
  <c r="AM48" i="1"/>
  <c r="AL48" i="1"/>
  <c r="AK33" i="1"/>
  <c r="AK31" i="1"/>
  <c r="AK45" i="1"/>
  <c r="AG49" i="1"/>
  <c r="AH49" i="1" s="1"/>
  <c r="AI49" i="1" s="1"/>
  <c r="Q49" i="1" s="1"/>
  <c r="AM81" i="1"/>
  <c r="AL81" i="1"/>
  <c r="AM89" i="1"/>
  <c r="AL89" i="1"/>
  <c r="AK39" i="1"/>
  <c r="AG43" i="1"/>
  <c r="AH43" i="1" s="1"/>
  <c r="AI43" i="1" s="1"/>
  <c r="Q43" i="1" s="1"/>
  <c r="AM57" i="1"/>
  <c r="AL57" i="1"/>
  <c r="AM65" i="1"/>
  <c r="AL65" i="1"/>
  <c r="AM73" i="1"/>
  <c r="AL73" i="1"/>
  <c r="AM92" i="1"/>
  <c r="AL92" i="1"/>
  <c r="AM96" i="1"/>
  <c r="AL96" i="1"/>
  <c r="AM100" i="1"/>
  <c r="AL100" i="1"/>
  <c r="AM104" i="1"/>
  <c r="AL104" i="1"/>
  <c r="AM108" i="1"/>
  <c r="AL108" i="1"/>
  <c r="AM112" i="1"/>
  <c r="AL112" i="1"/>
  <c r="AM116" i="1"/>
  <c r="AL116" i="1"/>
  <c r="AK107" i="1"/>
  <c r="AG146" i="1"/>
  <c r="AH146" i="1" s="1"/>
  <c r="AI146" i="1" s="1"/>
  <c r="Q146" i="1" s="1"/>
  <c r="AK120" i="1"/>
  <c r="AM133" i="1"/>
  <c r="AL133" i="1"/>
  <c r="AM137" i="1"/>
  <c r="AL137" i="1"/>
  <c r="AM141" i="1"/>
  <c r="AL141" i="1"/>
  <c r="AM128" i="1"/>
  <c r="AL128" i="1"/>
  <c r="AG144" i="1"/>
  <c r="AK170" i="1"/>
  <c r="AK183" i="1"/>
  <c r="AK169" i="1"/>
  <c r="AK190" i="1"/>
  <c r="AM173" i="1"/>
  <c r="AL173" i="1"/>
  <c r="AK191" i="1"/>
  <c r="AK236" i="1"/>
  <c r="AK252" i="1"/>
  <c r="AK199" i="1"/>
  <c r="AK204" i="1"/>
  <c r="AK166" i="1"/>
  <c r="AK174" i="1"/>
  <c r="AK182" i="1"/>
  <c r="AK259" i="1"/>
  <c r="AK267" i="1"/>
  <c r="AK275" i="1"/>
  <c r="AK283" i="1"/>
  <c r="AM293" i="1"/>
  <c r="AL293" i="1"/>
  <c r="AK342" i="1"/>
  <c r="AM360" i="1"/>
  <c r="AL360" i="1"/>
  <c r="AK298" i="1"/>
  <c r="AM343" i="1"/>
  <c r="AL343" i="1"/>
  <c r="AK225" i="1"/>
  <c r="AK233" i="1"/>
  <c r="AK241" i="1"/>
  <c r="AK249" i="1"/>
  <c r="AK286" i="1"/>
  <c r="AM299" i="1"/>
  <c r="AL299" i="1"/>
  <c r="AM305" i="1"/>
  <c r="AL305" i="1"/>
  <c r="AM313" i="1"/>
  <c r="AL313" i="1"/>
  <c r="AM321" i="1"/>
  <c r="AL321" i="1"/>
  <c r="AM329" i="1"/>
  <c r="AL329" i="1"/>
  <c r="AM341" i="1"/>
  <c r="AL341" i="1"/>
  <c r="AM357" i="1"/>
  <c r="AL357" i="1"/>
  <c r="AM361" i="1"/>
  <c r="AL361" i="1"/>
  <c r="AM365" i="1"/>
  <c r="AL365" i="1"/>
  <c r="AK340" i="1"/>
  <c r="AK373" i="1"/>
  <c r="T213" i="1"/>
  <c r="AB213" i="1" s="1"/>
  <c r="AA213" i="1"/>
  <c r="AG222" i="1"/>
  <c r="AH222" i="1" s="1"/>
  <c r="AI222" i="1" s="1"/>
  <c r="Q222" i="1" s="1"/>
  <c r="AK230" i="1"/>
  <c r="AK238" i="1"/>
  <c r="AK246" i="1"/>
  <c r="AK289" i="1"/>
  <c r="AK297" i="1"/>
  <c r="AK97" i="1"/>
  <c r="AK113" i="1"/>
  <c r="AK348" i="1"/>
  <c r="AA193" i="1"/>
  <c r="T193" i="1"/>
  <c r="AG372" i="1"/>
  <c r="AH372" i="1" s="1"/>
  <c r="AI372" i="1" s="1"/>
  <c r="Q372" i="1" s="1"/>
  <c r="AK344" i="1"/>
  <c r="AB68" i="1"/>
  <c r="AT68" i="1" s="1"/>
  <c r="AV68" i="1" s="1"/>
  <c r="AY33" i="1"/>
  <c r="AY42" i="1"/>
  <c r="N39" i="1"/>
  <c r="O30" i="1"/>
  <c r="N43" i="1"/>
  <c r="O34" i="1"/>
  <c r="AW29" i="1"/>
  <c r="AQ29" i="1"/>
  <c r="AY40" i="1"/>
  <c r="X51" i="1"/>
  <c r="AY51" i="1" s="1"/>
  <c r="AY67" i="1"/>
  <c r="AR114" i="1"/>
  <c r="AR112" i="1"/>
  <c r="X131" i="1"/>
  <c r="X135" i="1"/>
  <c r="X56" i="1"/>
  <c r="AR87" i="1"/>
  <c r="AY87" i="1"/>
  <c r="X97" i="1"/>
  <c r="X72" i="1"/>
  <c r="X110" i="1"/>
  <c r="X114" i="1"/>
  <c r="AY114" i="1" s="1"/>
  <c r="AR132" i="1"/>
  <c r="AB193" i="1"/>
  <c r="AS105" i="1"/>
  <c r="AR157" i="1"/>
  <c r="X186" i="1"/>
  <c r="AY186" i="1" s="1"/>
  <c r="AR141" i="1"/>
  <c r="X153" i="1"/>
  <c r="AR186" i="1"/>
  <c r="AY265" i="1"/>
  <c r="AR265" i="1"/>
  <c r="X178" i="1"/>
  <c r="X195" i="1"/>
  <c r="AB322" i="1"/>
  <c r="AT322" i="1" s="1"/>
  <c r="AV322" i="1" s="1"/>
  <c r="AR213" i="1"/>
  <c r="X227" i="1"/>
  <c r="X276" i="1"/>
  <c r="X318" i="1"/>
  <c r="X335" i="1"/>
  <c r="X285" i="1"/>
  <c r="AY285" i="1" s="1"/>
  <c r="X301" i="1"/>
  <c r="AY301" i="1" s="1"/>
  <c r="X264" i="1"/>
  <c r="X313" i="1"/>
  <c r="AY319" i="1"/>
  <c r="AY330" i="1"/>
  <c r="X235" i="1"/>
  <c r="X280" i="1"/>
  <c r="AB13" i="1"/>
  <c r="AT13" i="1" s="1"/>
  <c r="AV13" i="1" s="1"/>
  <c r="AX13" i="1" s="1"/>
  <c r="AY364" i="1"/>
  <c r="X13" i="1"/>
  <c r="AY13" i="1" s="1"/>
  <c r="AR348" i="1"/>
  <c r="AY355" i="1"/>
  <c r="AR19" i="1"/>
  <c r="AX19" i="1"/>
  <c r="BB19" i="1" s="1"/>
  <c r="AY348" i="1"/>
  <c r="AS10" i="1"/>
  <c r="BB18" i="1"/>
  <c r="AR364" i="1"/>
  <c r="AM27" i="1"/>
  <c r="AL27" i="1"/>
  <c r="AM11" i="1"/>
  <c r="AL11" i="1"/>
  <c r="AM34" i="1"/>
  <c r="AL34" i="1"/>
  <c r="AM42" i="1"/>
  <c r="AL42" i="1"/>
  <c r="AM50" i="1"/>
  <c r="AL50" i="1"/>
  <c r="AM53" i="1"/>
  <c r="AL53" i="1"/>
  <c r="AM83" i="1"/>
  <c r="AL83" i="1"/>
  <c r="AM91" i="1"/>
  <c r="AL91" i="1"/>
  <c r="AM58" i="1"/>
  <c r="AL58" i="1"/>
  <c r="AM66" i="1"/>
  <c r="AL66" i="1"/>
  <c r="AM74" i="1"/>
  <c r="AL74" i="1"/>
  <c r="AM95" i="1"/>
  <c r="AL95" i="1"/>
  <c r="AM111" i="1"/>
  <c r="AL111" i="1"/>
  <c r="AM121" i="1"/>
  <c r="AL121" i="1"/>
  <c r="AM123" i="1"/>
  <c r="AL123" i="1"/>
  <c r="AM131" i="1"/>
  <c r="AL131" i="1"/>
  <c r="AM145" i="1"/>
  <c r="AL145" i="1"/>
  <c r="AG160" i="1"/>
  <c r="AH160" i="1" s="1"/>
  <c r="AI160" i="1" s="1"/>
  <c r="Q160" i="1" s="1"/>
  <c r="AK178" i="1"/>
  <c r="AK189" i="1"/>
  <c r="AH189" i="1"/>
  <c r="AI189" i="1" s="1"/>
  <c r="Q189" i="1" s="1"/>
  <c r="AK197" i="1"/>
  <c r="AH197" i="1"/>
  <c r="AI197" i="1" s="1"/>
  <c r="Q197" i="1" s="1"/>
  <c r="AM154" i="1"/>
  <c r="AL154" i="1"/>
  <c r="AK164" i="1"/>
  <c r="AM177" i="1"/>
  <c r="AL177" i="1"/>
  <c r="AG156" i="1"/>
  <c r="AK168" i="1"/>
  <c r="AM181" i="1"/>
  <c r="AL181" i="1"/>
  <c r="AK196" i="1"/>
  <c r="AM208" i="1"/>
  <c r="AL208" i="1"/>
  <c r="AM216" i="1"/>
  <c r="AL216" i="1"/>
  <c r="AM224" i="1"/>
  <c r="AL224" i="1"/>
  <c r="AM240" i="1"/>
  <c r="AL240" i="1"/>
  <c r="AG152" i="1"/>
  <c r="AK200" i="1"/>
  <c r="AK195" i="1"/>
  <c r="AG206" i="1"/>
  <c r="AH206" i="1" s="1"/>
  <c r="AI206" i="1" s="1"/>
  <c r="Q206" i="1" s="1"/>
  <c r="AG255" i="1"/>
  <c r="AH255" i="1" s="1"/>
  <c r="AI255" i="1" s="1"/>
  <c r="Q255" i="1" s="1"/>
  <c r="AG263" i="1"/>
  <c r="AH263" i="1" s="1"/>
  <c r="AI263" i="1" s="1"/>
  <c r="Q263" i="1" s="1"/>
  <c r="AG271" i="1"/>
  <c r="AH271" i="1" s="1"/>
  <c r="AI271" i="1" s="1"/>
  <c r="Q271" i="1" s="1"/>
  <c r="AG279" i="1"/>
  <c r="AH279" i="1" s="1"/>
  <c r="AI279" i="1" s="1"/>
  <c r="Q279" i="1" s="1"/>
  <c r="AK288" i="1"/>
  <c r="AM301" i="1"/>
  <c r="AL301" i="1"/>
  <c r="AM308" i="1"/>
  <c r="AL308" i="1"/>
  <c r="AM316" i="1"/>
  <c r="AL316" i="1"/>
  <c r="AM324" i="1"/>
  <c r="AL324" i="1"/>
  <c r="AM332" i="1"/>
  <c r="AL332" i="1"/>
  <c r="AK338" i="1"/>
  <c r="AK354" i="1"/>
  <c r="AM362" i="1"/>
  <c r="AL362" i="1"/>
  <c r="AM287" i="1"/>
  <c r="AL287" i="1"/>
  <c r="AM307" i="1"/>
  <c r="AL307" i="1"/>
  <c r="AM315" i="1"/>
  <c r="AL315" i="1"/>
  <c r="AM323" i="1"/>
  <c r="AL323" i="1"/>
  <c r="AM331" i="1"/>
  <c r="AL331" i="1"/>
  <c r="AM347" i="1"/>
  <c r="AL347" i="1"/>
  <c r="AK198" i="1"/>
  <c r="AK294" i="1"/>
  <c r="AM345" i="1"/>
  <c r="AL345" i="1"/>
  <c r="AG218" i="1"/>
  <c r="AK292" i="1"/>
  <c r="AK300" i="1"/>
  <c r="AK374" i="1"/>
  <c r="AK101" i="1"/>
  <c r="AK117" i="1"/>
  <c r="T140" i="1"/>
  <c r="AB140" i="1" s="1"/>
  <c r="AA140" i="1"/>
  <c r="AT140" i="1" s="1"/>
  <c r="AV140" i="1" s="1"/>
  <c r="AK375" i="1"/>
  <c r="AK366" i="1"/>
  <c r="AR375" i="1"/>
  <c r="AY375" i="1"/>
  <c r="X44" i="1"/>
  <c r="AY44" i="1" s="1"/>
  <c r="AB56" i="1"/>
  <c r="AT56" i="1" s="1"/>
  <c r="AV56" i="1" s="1"/>
  <c r="AR42" i="1"/>
  <c r="X55" i="1"/>
  <c r="AR60" i="1"/>
  <c r="AW21" i="1"/>
  <c r="AQ21" i="1"/>
  <c r="AW25" i="1"/>
  <c r="AQ25" i="1"/>
  <c r="N47" i="1"/>
  <c r="O38" i="1"/>
  <c r="AS42" i="1"/>
  <c r="AS60" i="1"/>
  <c r="X73" i="1"/>
  <c r="AR85" i="1"/>
  <c r="AY31" i="1"/>
  <c r="AS85" i="1"/>
  <c r="X122" i="1"/>
  <c r="AB72" i="1"/>
  <c r="AT72" i="1" s="1"/>
  <c r="AV72" i="1" s="1"/>
  <c r="X85" i="1"/>
  <c r="AY85" i="1" s="1"/>
  <c r="X149" i="1"/>
  <c r="X166" i="1"/>
  <c r="AY166" i="1" s="1"/>
  <c r="AS96" i="1"/>
  <c r="AX211" i="1"/>
  <c r="AY211" i="1"/>
  <c r="X162" i="1"/>
  <c r="X174" i="1"/>
  <c r="AB326" i="1"/>
  <c r="AT326" i="1" s="1"/>
  <c r="AV326" i="1" s="1"/>
  <c r="X210" i="1"/>
  <c r="AR256" i="1"/>
  <c r="AX256" i="1"/>
  <c r="BB256" i="1" s="1"/>
  <c r="X314" i="1"/>
  <c r="AR247" i="1"/>
  <c r="AX247" i="1"/>
  <c r="X251" i="1"/>
  <c r="X256" i="1"/>
  <c r="AY256" i="1" s="1"/>
  <c r="X272" i="1"/>
  <c r="AR231" i="1"/>
  <c r="AX231" i="1"/>
  <c r="AS265" i="1"/>
  <c r="AR285" i="1"/>
  <c r="X293" i="1"/>
  <c r="AR301" i="1"/>
  <c r="X206" i="1"/>
  <c r="X268" i="1"/>
  <c r="X289" i="1"/>
  <c r="X309" i="1"/>
  <c r="AB17" i="1"/>
  <c r="AT17" i="1" s="1"/>
  <c r="AV17" i="1" s="1"/>
  <c r="AX17" i="1" s="1"/>
  <c r="AY366" i="1"/>
  <c r="AR11" i="1"/>
  <c r="AR15" i="1"/>
  <c r="AR16" i="1"/>
  <c r="AY10" i="1"/>
  <c r="AM28" i="1"/>
  <c r="AL28" i="1"/>
  <c r="AM44" i="1"/>
  <c r="AL44" i="1"/>
  <c r="AG41" i="1"/>
  <c r="AH41" i="1" s="1"/>
  <c r="AI41" i="1" s="1"/>
  <c r="Q41" i="1" s="1"/>
  <c r="AM85" i="1"/>
  <c r="AL85" i="1"/>
  <c r="AG35" i="1"/>
  <c r="AH35" i="1" s="1"/>
  <c r="AI35" i="1" s="1"/>
  <c r="Q35" i="1" s="1"/>
  <c r="AG51" i="1"/>
  <c r="AH51" i="1" s="1"/>
  <c r="AI51" i="1" s="1"/>
  <c r="Q51" i="1" s="1"/>
  <c r="AM69" i="1"/>
  <c r="AL69" i="1"/>
  <c r="AM77" i="1"/>
  <c r="AL77" i="1"/>
  <c r="AM98" i="1"/>
  <c r="AL98" i="1"/>
  <c r="AM102" i="1"/>
  <c r="AL102" i="1"/>
  <c r="AM106" i="1"/>
  <c r="AL106" i="1"/>
  <c r="AM110" i="1"/>
  <c r="AL110" i="1"/>
  <c r="AM114" i="1"/>
  <c r="AL114" i="1"/>
  <c r="AM118" i="1"/>
  <c r="AL118" i="1"/>
  <c r="AM99" i="1"/>
  <c r="AL99" i="1"/>
  <c r="AM115" i="1"/>
  <c r="AL115" i="1"/>
  <c r="AM125" i="1"/>
  <c r="AL125" i="1"/>
  <c r="AM135" i="1"/>
  <c r="AL135" i="1"/>
  <c r="AM139" i="1"/>
  <c r="AL139" i="1"/>
  <c r="AM124" i="1"/>
  <c r="AL124" i="1"/>
  <c r="AM132" i="1"/>
  <c r="AL132" i="1"/>
  <c r="AM167" i="1"/>
  <c r="AL167" i="1"/>
  <c r="AM186" i="1"/>
  <c r="AL186" i="1"/>
  <c r="AM192" i="1"/>
  <c r="AL192" i="1"/>
  <c r="AG148" i="1"/>
  <c r="AM172" i="1"/>
  <c r="AL172" i="1"/>
  <c r="AK185" i="1"/>
  <c r="AM176" i="1"/>
  <c r="AL176" i="1"/>
  <c r="AM210" i="1"/>
  <c r="AL210" i="1"/>
  <c r="AM228" i="1"/>
  <c r="AL228" i="1"/>
  <c r="AM244" i="1"/>
  <c r="AL244" i="1"/>
  <c r="AM153" i="1"/>
  <c r="AL153" i="1"/>
  <c r="AM296" i="1"/>
  <c r="AL296" i="1"/>
  <c r="AM350" i="1"/>
  <c r="AL350" i="1"/>
  <c r="AM364" i="1"/>
  <c r="AL364" i="1"/>
  <c r="AK295" i="1"/>
  <c r="AM335" i="1"/>
  <c r="AL335" i="1"/>
  <c r="AM351" i="1"/>
  <c r="AL351" i="1"/>
  <c r="AM205" i="1"/>
  <c r="AL205" i="1"/>
  <c r="AM229" i="1"/>
  <c r="AL229" i="1"/>
  <c r="AM237" i="1"/>
  <c r="AL237" i="1"/>
  <c r="AM245" i="1"/>
  <c r="AL245" i="1"/>
  <c r="AM253" i="1"/>
  <c r="AL253" i="1"/>
  <c r="AM302" i="1"/>
  <c r="AL302" i="1"/>
  <c r="AM309" i="1"/>
  <c r="AL309" i="1"/>
  <c r="AM317" i="1"/>
  <c r="AL317" i="1"/>
  <c r="AM325" i="1"/>
  <c r="AL325" i="1"/>
  <c r="AM333" i="1"/>
  <c r="AL333" i="1"/>
  <c r="AM349" i="1"/>
  <c r="AL349" i="1"/>
  <c r="AM359" i="1"/>
  <c r="AL359" i="1"/>
  <c r="AM363" i="1"/>
  <c r="AL363" i="1"/>
  <c r="AM370" i="1"/>
  <c r="AL370" i="1"/>
  <c r="AG214" i="1"/>
  <c r="AH214" i="1" s="1"/>
  <c r="AI214" i="1" s="1"/>
  <c r="Q214" i="1" s="1"/>
  <c r="T221" i="1"/>
  <c r="AB221" i="1" s="1"/>
  <c r="AA221" i="1"/>
  <c r="AK226" i="1"/>
  <c r="AK234" i="1"/>
  <c r="AK242" i="1"/>
  <c r="AK250" i="1"/>
  <c r="AK105" i="1"/>
  <c r="AM369" i="1"/>
  <c r="AL369" i="1"/>
  <c r="T209" i="1"/>
  <c r="AB209" i="1" s="1"/>
  <c r="AA209" i="1"/>
  <c r="AT209" i="1" s="1"/>
  <c r="AV209" i="1" s="1"/>
  <c r="T76" i="1"/>
  <c r="AA76" i="1"/>
  <c r="AB60" i="1"/>
  <c r="AT60" i="1" s="1"/>
  <c r="AV60" i="1" s="1"/>
  <c r="AX60" i="1" s="1"/>
  <c r="BB60" i="1" s="1"/>
  <c r="AY35" i="1"/>
  <c r="AS76" i="1"/>
  <c r="AR76" i="1"/>
  <c r="N41" i="1"/>
  <c r="O32" i="1"/>
  <c r="N45" i="1"/>
  <c r="O36" i="1"/>
  <c r="AR44" i="1"/>
  <c r="AX67" i="1"/>
  <c r="BB67" i="1" s="1"/>
  <c r="AR67" i="1"/>
  <c r="AX130" i="1"/>
  <c r="AR96" i="1"/>
  <c r="AB122" i="1"/>
  <c r="AT122" i="1" s="1"/>
  <c r="AV122" i="1" s="1"/>
  <c r="AY150" i="1"/>
  <c r="AY175" i="1"/>
  <c r="AR175" i="1"/>
  <c r="AQ37" i="1"/>
  <c r="AB76" i="1"/>
  <c r="AR150" i="1"/>
  <c r="AS150" i="1"/>
  <c r="X182" i="1"/>
  <c r="AR195" i="1"/>
  <c r="AX274" i="1"/>
  <c r="BB274" i="1" s="1"/>
  <c r="AY274" i="1"/>
  <c r="AB314" i="1"/>
  <c r="AT314" i="1" s="1"/>
  <c r="AV314" i="1" s="1"/>
  <c r="AR276" i="1"/>
  <c r="AX276" i="1"/>
  <c r="AR211" i="1"/>
  <c r="X239" i="1"/>
  <c r="AR294" i="1"/>
  <c r="AX310" i="1"/>
  <c r="AR310" i="1"/>
  <c r="X322" i="1"/>
  <c r="X326" i="1"/>
  <c r="AR12" i="1"/>
  <c r="AM24" i="1"/>
  <c r="AL24" i="1"/>
  <c r="AM14" i="1"/>
  <c r="AL14" i="1"/>
  <c r="AM52" i="1"/>
  <c r="AL52" i="1"/>
  <c r="AM47" i="1"/>
  <c r="AL47" i="1"/>
  <c r="AM25" i="1"/>
  <c r="AL25" i="1"/>
  <c r="AM29" i="1"/>
  <c r="AL29" i="1"/>
  <c r="AM15" i="1"/>
  <c r="AL15" i="1"/>
  <c r="AM38" i="1"/>
  <c r="AL38" i="1"/>
  <c r="AM46" i="1"/>
  <c r="AL46" i="1"/>
  <c r="AK32" i="1"/>
  <c r="AG37" i="1"/>
  <c r="AK49" i="1"/>
  <c r="AM79" i="1"/>
  <c r="AL79" i="1"/>
  <c r="AM87" i="1"/>
  <c r="AL87" i="1"/>
  <c r="AK43" i="1"/>
  <c r="AM54" i="1"/>
  <c r="AL54" i="1"/>
  <c r="AM62" i="1"/>
  <c r="AL62" i="1"/>
  <c r="AM70" i="1"/>
  <c r="AL70" i="1"/>
  <c r="AM78" i="1"/>
  <c r="AL78" i="1"/>
  <c r="AK103" i="1"/>
  <c r="AK119" i="1"/>
  <c r="AK160" i="1"/>
  <c r="AM129" i="1"/>
  <c r="AL129" i="1"/>
  <c r="AM127" i="1"/>
  <c r="AL127" i="1"/>
  <c r="AK150" i="1"/>
  <c r="AM162" i="1"/>
  <c r="AL162" i="1"/>
  <c r="AK175" i="1"/>
  <c r="AK149" i="1"/>
  <c r="AK161" i="1"/>
  <c r="AM180" i="1"/>
  <c r="AL180" i="1"/>
  <c r="AK146" i="1"/>
  <c r="AM165" i="1"/>
  <c r="AL165" i="1"/>
  <c r="AM184" i="1"/>
  <c r="AL184" i="1"/>
  <c r="AM194" i="1"/>
  <c r="AL194" i="1"/>
  <c r="AK158" i="1"/>
  <c r="AM203" i="1"/>
  <c r="AL203" i="1"/>
  <c r="AM212" i="1"/>
  <c r="AL212" i="1"/>
  <c r="AM232" i="1"/>
  <c r="AL232" i="1"/>
  <c r="AM248" i="1"/>
  <c r="AL248" i="1"/>
  <c r="AK201" i="1"/>
  <c r="AK163" i="1"/>
  <c r="AK171" i="1"/>
  <c r="AK179" i="1"/>
  <c r="AK187" i="1"/>
  <c r="AG202" i="1"/>
  <c r="AG220" i="1"/>
  <c r="AH220" i="1" s="1"/>
  <c r="AI220" i="1" s="1"/>
  <c r="Q220" i="1" s="1"/>
  <c r="AG257" i="1"/>
  <c r="AG261" i="1"/>
  <c r="AH261" i="1" s="1"/>
  <c r="AI261" i="1" s="1"/>
  <c r="Q261" i="1" s="1"/>
  <c r="AG265" i="1"/>
  <c r="AG269" i="1"/>
  <c r="AH269" i="1" s="1"/>
  <c r="AI269" i="1" s="1"/>
  <c r="Q269" i="1" s="1"/>
  <c r="AG273" i="1"/>
  <c r="AG277" i="1"/>
  <c r="AG281" i="1"/>
  <c r="AG285" i="1"/>
  <c r="AM304" i="1"/>
  <c r="AL304" i="1"/>
  <c r="AM312" i="1"/>
  <c r="AL312" i="1"/>
  <c r="AM320" i="1"/>
  <c r="AL320" i="1"/>
  <c r="AM328" i="1"/>
  <c r="AL328" i="1"/>
  <c r="AM336" i="1"/>
  <c r="AL336" i="1"/>
  <c r="AM346" i="1"/>
  <c r="AL346" i="1"/>
  <c r="AM358" i="1"/>
  <c r="AL358" i="1"/>
  <c r="AM367" i="1"/>
  <c r="AL367" i="1"/>
  <c r="AM290" i="1"/>
  <c r="AL290" i="1"/>
  <c r="AK303" i="1"/>
  <c r="AM311" i="1"/>
  <c r="AL311" i="1"/>
  <c r="AM319" i="1"/>
  <c r="AL319" i="1"/>
  <c r="AM327" i="1"/>
  <c r="AL327" i="1"/>
  <c r="AM339" i="1"/>
  <c r="AL339" i="1"/>
  <c r="AM355" i="1"/>
  <c r="AL355" i="1"/>
  <c r="AM291" i="1"/>
  <c r="AL291" i="1"/>
  <c r="AM337" i="1"/>
  <c r="AL337" i="1"/>
  <c r="AM353" i="1"/>
  <c r="AL353" i="1"/>
  <c r="AK356" i="1"/>
  <c r="T157" i="1"/>
  <c r="AB157" i="1" s="1"/>
  <c r="AA157" i="1"/>
  <c r="T217" i="1"/>
  <c r="AB217" i="1" s="1"/>
  <c r="AA217" i="1"/>
  <c r="AK352" i="1"/>
  <c r="AK93" i="1"/>
  <c r="AK109" i="1"/>
  <c r="AK188" i="1"/>
  <c r="AK371" i="1"/>
  <c r="AK372" i="1"/>
  <c r="AG10" i="1"/>
  <c r="AH10" i="1" s="1"/>
  <c r="AI10" i="1" s="1"/>
  <c r="Q10" i="1" s="1"/>
  <c r="AR35" i="1"/>
  <c r="N62" i="1"/>
  <c r="O53" i="1"/>
  <c r="AS44" i="1"/>
  <c r="AB64" i="1"/>
  <c r="AT64" i="1" s="1"/>
  <c r="AV64" i="1" s="1"/>
  <c r="AS35" i="1"/>
  <c r="AW23" i="1"/>
  <c r="AQ23" i="1"/>
  <c r="AW27" i="1"/>
  <c r="AQ27" i="1"/>
  <c r="N55" i="1"/>
  <c r="O46" i="1"/>
  <c r="BB22" i="1"/>
  <c r="X60" i="1"/>
  <c r="AY60" i="1" s="1"/>
  <c r="X52" i="1"/>
  <c r="AS121" i="1"/>
  <c r="AB126" i="1"/>
  <c r="AT126" i="1" s="1"/>
  <c r="AV126" i="1" s="1"/>
  <c r="AY130" i="1"/>
  <c r="X69" i="1"/>
  <c r="AY69" i="1" s="1"/>
  <c r="AY96" i="1"/>
  <c r="AS132" i="1"/>
  <c r="AR51" i="1"/>
  <c r="AR69" i="1"/>
  <c r="AR130" i="1"/>
  <c r="X76" i="1"/>
  <c r="AY76" i="1" s="1"/>
  <c r="X145" i="1"/>
  <c r="AR148" i="1"/>
  <c r="X191" i="1"/>
  <c r="X141" i="1"/>
  <c r="AY141" i="1" s="1"/>
  <c r="AR166" i="1"/>
  <c r="AS175" i="1"/>
  <c r="X190" i="1"/>
  <c r="AY240" i="1"/>
  <c r="AR240" i="1"/>
  <c r="X170" i="1"/>
  <c r="AY195" i="1"/>
  <c r="AS258" i="1"/>
  <c r="AX258" i="1"/>
  <c r="BB258" i="1" s="1"/>
  <c r="AB318" i="1"/>
  <c r="AT318" i="1" s="1"/>
  <c r="AV318" i="1" s="1"/>
  <c r="AR222" i="1"/>
  <c r="AR274" i="1"/>
  <c r="AY276" i="1"/>
  <c r="X247" i="1"/>
  <c r="AY247" i="1" s="1"/>
  <c r="AS274" i="1"/>
  <c r="X297" i="1"/>
  <c r="X231" i="1"/>
  <c r="AY231" i="1" s="1"/>
  <c r="X243" i="1"/>
  <c r="AY294" i="1"/>
  <c r="AR319" i="1"/>
  <c r="AX330" i="1"/>
  <c r="BB330" i="1" s="1"/>
  <c r="AR202" i="1"/>
  <c r="X223" i="1"/>
  <c r="X260" i="1"/>
  <c r="X305" i="1"/>
  <c r="AY310" i="1"/>
  <c r="AS11" i="1"/>
  <c r="AY12" i="1"/>
  <c r="X17" i="1"/>
  <c r="AY17" i="1" s="1"/>
  <c r="AW46" i="1" l="1"/>
  <c r="AQ46" i="1"/>
  <c r="AX23" i="1"/>
  <c r="BB23" i="1" s="1"/>
  <c r="AY23" i="1"/>
  <c r="AR23" i="1"/>
  <c r="AS23" i="1"/>
  <c r="AM188" i="1"/>
  <c r="AL188" i="1"/>
  <c r="AT217" i="1"/>
  <c r="AV217" i="1" s="1"/>
  <c r="AM356" i="1"/>
  <c r="AL356" i="1"/>
  <c r="S337" i="1"/>
  <c r="R337" i="1"/>
  <c r="S355" i="1"/>
  <c r="R355" i="1"/>
  <c r="R327" i="1"/>
  <c r="S327" i="1"/>
  <c r="R311" i="1"/>
  <c r="S311" i="1"/>
  <c r="AH285" i="1"/>
  <c r="AI285" i="1" s="1"/>
  <c r="Q285" i="1" s="1"/>
  <c r="AK285" i="1"/>
  <c r="AM171" i="1"/>
  <c r="AL171" i="1"/>
  <c r="S248" i="1"/>
  <c r="R248" i="1"/>
  <c r="AM158" i="1"/>
  <c r="AL158" i="1"/>
  <c r="R184" i="1"/>
  <c r="S184" i="1"/>
  <c r="AM175" i="1"/>
  <c r="AL175" i="1"/>
  <c r="AM160" i="1"/>
  <c r="AL160" i="1"/>
  <c r="R78" i="1"/>
  <c r="S78" i="1"/>
  <c r="R62" i="1"/>
  <c r="S62" i="1"/>
  <c r="AM49" i="1"/>
  <c r="AL49" i="1"/>
  <c r="S46" i="1"/>
  <c r="R46" i="1"/>
  <c r="R15" i="1"/>
  <c r="S15" i="1"/>
  <c r="S25" i="1"/>
  <c r="R25" i="1"/>
  <c r="S52" i="1"/>
  <c r="R52" i="1"/>
  <c r="S24" i="1"/>
  <c r="R24" i="1"/>
  <c r="N54" i="1"/>
  <c r="O45" i="1"/>
  <c r="AT76" i="1"/>
  <c r="AV76" i="1" s="1"/>
  <c r="AX76" i="1" s="1"/>
  <c r="BB76" i="1" s="1"/>
  <c r="AM242" i="1"/>
  <c r="AL242" i="1"/>
  <c r="R364" i="1"/>
  <c r="S364" i="1"/>
  <c r="R296" i="1"/>
  <c r="S296" i="1"/>
  <c r="S153" i="1"/>
  <c r="R153" i="1"/>
  <c r="S228" i="1"/>
  <c r="R228" i="1"/>
  <c r="R176" i="1"/>
  <c r="S176" i="1"/>
  <c r="AH148" i="1"/>
  <c r="AI148" i="1" s="1"/>
  <c r="Q148" i="1" s="1"/>
  <c r="AK148" i="1"/>
  <c r="R186" i="1"/>
  <c r="S186" i="1"/>
  <c r="R132" i="1"/>
  <c r="S132" i="1"/>
  <c r="S139" i="1"/>
  <c r="R139" i="1"/>
  <c r="S125" i="1"/>
  <c r="R125" i="1"/>
  <c r="S99" i="1"/>
  <c r="R99" i="1"/>
  <c r="S114" i="1"/>
  <c r="R114" i="1"/>
  <c r="S106" i="1"/>
  <c r="R106" i="1"/>
  <c r="S98" i="1"/>
  <c r="R98" i="1"/>
  <c r="S69" i="1"/>
  <c r="R69" i="1"/>
  <c r="S85" i="1"/>
  <c r="R85" i="1"/>
  <c r="BB17" i="1"/>
  <c r="BB247" i="1"/>
  <c r="AY25" i="1"/>
  <c r="AR25" i="1"/>
  <c r="AS25" i="1"/>
  <c r="AM366" i="1"/>
  <c r="AL366" i="1"/>
  <c r="AM117" i="1"/>
  <c r="AL117" i="1"/>
  <c r="AM292" i="1"/>
  <c r="AL292" i="1"/>
  <c r="AM294" i="1"/>
  <c r="AL294" i="1"/>
  <c r="AM354" i="1"/>
  <c r="AL354" i="1"/>
  <c r="AM288" i="1"/>
  <c r="AL288" i="1"/>
  <c r="AH152" i="1"/>
  <c r="AI152" i="1" s="1"/>
  <c r="Q152" i="1" s="1"/>
  <c r="AK152" i="1"/>
  <c r="S224" i="1"/>
  <c r="R224" i="1"/>
  <c r="S208" i="1"/>
  <c r="R208" i="1"/>
  <c r="AM168" i="1"/>
  <c r="AL168" i="1"/>
  <c r="AM164" i="1"/>
  <c r="AL164" i="1"/>
  <c r="AM197" i="1"/>
  <c r="AL197" i="1"/>
  <c r="S131" i="1"/>
  <c r="R131" i="1"/>
  <c r="S121" i="1"/>
  <c r="R121" i="1"/>
  <c r="S95" i="1"/>
  <c r="R95" i="1"/>
  <c r="R66" i="1"/>
  <c r="S66" i="1"/>
  <c r="AK35" i="1"/>
  <c r="S83" i="1"/>
  <c r="R83" i="1"/>
  <c r="BB13" i="1"/>
  <c r="N48" i="1"/>
  <c r="O39" i="1"/>
  <c r="AM113" i="1"/>
  <c r="AL113" i="1"/>
  <c r="AM246" i="1"/>
  <c r="AL246" i="1"/>
  <c r="AT213" i="1"/>
  <c r="AV213" i="1" s="1"/>
  <c r="AX213" i="1" s="1"/>
  <c r="BB213" i="1" s="1"/>
  <c r="AM241" i="1"/>
  <c r="AL241" i="1"/>
  <c r="S343" i="1"/>
  <c r="R343" i="1"/>
  <c r="AM342" i="1"/>
  <c r="AL342" i="1"/>
  <c r="AK279" i="1"/>
  <c r="AK263" i="1"/>
  <c r="AM182" i="1"/>
  <c r="AL182" i="1"/>
  <c r="AM199" i="1"/>
  <c r="AL199" i="1"/>
  <c r="AK214" i="1"/>
  <c r="AM190" i="1"/>
  <c r="AL190" i="1"/>
  <c r="AH144" i="1"/>
  <c r="AI144" i="1" s="1"/>
  <c r="Q144" i="1" s="1"/>
  <c r="AK144" i="1"/>
  <c r="S141" i="1"/>
  <c r="R141" i="1"/>
  <c r="S133" i="1"/>
  <c r="R133" i="1"/>
  <c r="AM31" i="1"/>
  <c r="AL31" i="1"/>
  <c r="S26" i="1"/>
  <c r="R26" i="1"/>
  <c r="S16" i="1"/>
  <c r="R16" i="1"/>
  <c r="S61" i="1"/>
  <c r="R61" i="1"/>
  <c r="S12" i="1"/>
  <c r="R12" i="1"/>
  <c r="AM109" i="1"/>
  <c r="AL109" i="1"/>
  <c r="AM303" i="1"/>
  <c r="AL303" i="1"/>
  <c r="S367" i="1"/>
  <c r="R367" i="1"/>
  <c r="R346" i="1"/>
  <c r="S346" i="1"/>
  <c r="R328" i="1"/>
  <c r="S328" i="1"/>
  <c r="R312" i="1"/>
  <c r="S312" i="1"/>
  <c r="AH281" i="1"/>
  <c r="AI281" i="1" s="1"/>
  <c r="Q281" i="1" s="1"/>
  <c r="AK281" i="1"/>
  <c r="AH265" i="1"/>
  <c r="AI265" i="1" s="1"/>
  <c r="Q265" i="1" s="1"/>
  <c r="AK265" i="1"/>
  <c r="AH202" i="1"/>
  <c r="AI202" i="1" s="1"/>
  <c r="Q202" i="1" s="1"/>
  <c r="AK202" i="1"/>
  <c r="AM163" i="1"/>
  <c r="AL163" i="1"/>
  <c r="S212" i="1"/>
  <c r="R212" i="1"/>
  <c r="R180" i="1"/>
  <c r="S180" i="1"/>
  <c r="S127" i="1"/>
  <c r="R127" i="1"/>
  <c r="AM119" i="1"/>
  <c r="AL119" i="1"/>
  <c r="S87" i="1"/>
  <c r="R87" i="1"/>
  <c r="AH37" i="1"/>
  <c r="AI37" i="1" s="1"/>
  <c r="Q37" i="1" s="1"/>
  <c r="AK37" i="1"/>
  <c r="BB310" i="1"/>
  <c r="AS37" i="1"/>
  <c r="AY37" i="1"/>
  <c r="AR37" i="1"/>
  <c r="BB130" i="1"/>
  <c r="AW32" i="1"/>
  <c r="AQ32" i="1"/>
  <c r="R369" i="1"/>
  <c r="S369" i="1"/>
  <c r="AM234" i="1"/>
  <c r="AL234" i="1"/>
  <c r="S363" i="1"/>
  <c r="R363" i="1"/>
  <c r="S349" i="1"/>
  <c r="R349" i="1"/>
  <c r="R325" i="1"/>
  <c r="S325" i="1"/>
  <c r="R309" i="1"/>
  <c r="S309" i="1"/>
  <c r="S253" i="1"/>
  <c r="R253" i="1"/>
  <c r="S237" i="1"/>
  <c r="R237" i="1"/>
  <c r="S205" i="1"/>
  <c r="R205" i="1"/>
  <c r="S335" i="1"/>
  <c r="R335" i="1"/>
  <c r="AK269" i="1"/>
  <c r="AM185" i="1"/>
  <c r="AL185" i="1"/>
  <c r="S28" i="1"/>
  <c r="R28" i="1"/>
  <c r="BB211" i="1"/>
  <c r="AM375" i="1"/>
  <c r="AL375" i="1"/>
  <c r="AM101" i="1"/>
  <c r="AL101" i="1"/>
  <c r="AH218" i="1"/>
  <c r="AI218" i="1" s="1"/>
  <c r="Q218" i="1" s="1"/>
  <c r="AK218" i="1"/>
  <c r="AM198" i="1"/>
  <c r="AL198" i="1"/>
  <c r="R331" i="1"/>
  <c r="S331" i="1"/>
  <c r="R315" i="1"/>
  <c r="S315" i="1"/>
  <c r="S287" i="1"/>
  <c r="R287" i="1"/>
  <c r="AM338" i="1"/>
  <c r="AL338" i="1"/>
  <c r="R324" i="1"/>
  <c r="S324" i="1"/>
  <c r="R308" i="1"/>
  <c r="S308" i="1"/>
  <c r="AM196" i="1"/>
  <c r="AL196" i="1"/>
  <c r="AH156" i="1"/>
  <c r="AI156" i="1" s="1"/>
  <c r="Q156" i="1" s="1"/>
  <c r="AK156" i="1"/>
  <c r="AK41" i="1"/>
  <c r="S50" i="1"/>
  <c r="R50" i="1"/>
  <c r="S34" i="1"/>
  <c r="R34" i="1"/>
  <c r="S27" i="1"/>
  <c r="R27" i="1"/>
  <c r="AW34" i="1"/>
  <c r="AQ34" i="1"/>
  <c r="AM97" i="1"/>
  <c r="AL97" i="1"/>
  <c r="AM238" i="1"/>
  <c r="AL238" i="1"/>
  <c r="S365" i="1"/>
  <c r="R365" i="1"/>
  <c r="S357" i="1"/>
  <c r="R357" i="1"/>
  <c r="R329" i="1"/>
  <c r="S329" i="1"/>
  <c r="R313" i="1"/>
  <c r="S313" i="1"/>
  <c r="S299" i="1"/>
  <c r="R299" i="1"/>
  <c r="AM233" i="1"/>
  <c r="AL233" i="1"/>
  <c r="AM298" i="1"/>
  <c r="AL298" i="1"/>
  <c r="AM275" i="1"/>
  <c r="AL275" i="1"/>
  <c r="AM259" i="1"/>
  <c r="AL259" i="1"/>
  <c r="AM174" i="1"/>
  <c r="AL174" i="1"/>
  <c r="AM252" i="1"/>
  <c r="AL252" i="1"/>
  <c r="AM191" i="1"/>
  <c r="AL191" i="1"/>
  <c r="AM169" i="1"/>
  <c r="AL169" i="1"/>
  <c r="AM120" i="1"/>
  <c r="AL120" i="1"/>
  <c r="S116" i="1"/>
  <c r="R116" i="1"/>
  <c r="S108" i="1"/>
  <c r="R108" i="1"/>
  <c r="S100" i="1"/>
  <c r="R100" i="1"/>
  <c r="S92" i="1"/>
  <c r="R92" i="1"/>
  <c r="S65" i="1"/>
  <c r="R65" i="1"/>
  <c r="AM39" i="1"/>
  <c r="AL39" i="1"/>
  <c r="S81" i="1"/>
  <c r="R81" i="1"/>
  <c r="AM33" i="1"/>
  <c r="AL33" i="1"/>
  <c r="S40" i="1"/>
  <c r="R40" i="1"/>
  <c r="N64" i="1"/>
  <c r="O55" i="1"/>
  <c r="AY27" i="1"/>
  <c r="AR27" i="1"/>
  <c r="AS27" i="1"/>
  <c r="AM372" i="1"/>
  <c r="AL372" i="1"/>
  <c r="AT157" i="1"/>
  <c r="AV157" i="1" s="1"/>
  <c r="AX157" i="1" s="1"/>
  <c r="BB157" i="1" s="1"/>
  <c r="S291" i="1"/>
  <c r="R291" i="1"/>
  <c r="R319" i="1"/>
  <c r="S319" i="1"/>
  <c r="AM187" i="1"/>
  <c r="AL187" i="1"/>
  <c r="AM201" i="1"/>
  <c r="AL201" i="1"/>
  <c r="S232" i="1"/>
  <c r="R232" i="1"/>
  <c r="R194" i="1"/>
  <c r="S194" i="1"/>
  <c r="S165" i="1"/>
  <c r="R165" i="1"/>
  <c r="AM161" i="1"/>
  <c r="AL161" i="1"/>
  <c r="R162" i="1"/>
  <c r="S162" i="1"/>
  <c r="AM103" i="1"/>
  <c r="AL103" i="1"/>
  <c r="R70" i="1"/>
  <c r="S70" i="1"/>
  <c r="R54" i="1"/>
  <c r="S54" i="1"/>
  <c r="AM32" i="1"/>
  <c r="AL32" i="1"/>
  <c r="S38" i="1"/>
  <c r="R38" i="1"/>
  <c r="S29" i="1"/>
  <c r="R29" i="1"/>
  <c r="R47" i="1"/>
  <c r="S47" i="1"/>
  <c r="S14" i="1"/>
  <c r="R14" i="1"/>
  <c r="BB276" i="1"/>
  <c r="N50" i="1"/>
  <c r="O41" i="1"/>
  <c r="AM105" i="1"/>
  <c r="AL105" i="1"/>
  <c r="AM226" i="1"/>
  <c r="AL226" i="1"/>
  <c r="AM295" i="1"/>
  <c r="AL295" i="1"/>
  <c r="R350" i="1"/>
  <c r="S350" i="1"/>
  <c r="AK261" i="1"/>
  <c r="S244" i="1"/>
  <c r="R244" i="1"/>
  <c r="S210" i="1"/>
  <c r="R210" i="1"/>
  <c r="R192" i="1"/>
  <c r="S192" i="1"/>
  <c r="S167" i="1"/>
  <c r="R167" i="1"/>
  <c r="R124" i="1"/>
  <c r="S124" i="1"/>
  <c r="S135" i="1"/>
  <c r="R135" i="1"/>
  <c r="S115" i="1"/>
  <c r="R115" i="1"/>
  <c r="S118" i="1"/>
  <c r="R118" i="1"/>
  <c r="S110" i="1"/>
  <c r="R110" i="1"/>
  <c r="S102" i="1"/>
  <c r="R102" i="1"/>
  <c r="S77" i="1"/>
  <c r="R77" i="1"/>
  <c r="BB231" i="1"/>
  <c r="AW38" i="1"/>
  <c r="AQ38" i="1"/>
  <c r="AY21" i="1"/>
  <c r="AR21" i="1"/>
  <c r="AS21" i="1"/>
  <c r="AM374" i="1"/>
  <c r="AL374" i="1"/>
  <c r="AM195" i="1"/>
  <c r="AL195" i="1"/>
  <c r="S240" i="1"/>
  <c r="R240" i="1"/>
  <c r="S216" i="1"/>
  <c r="R216" i="1"/>
  <c r="R154" i="1"/>
  <c r="S154" i="1"/>
  <c r="AM189" i="1"/>
  <c r="AL189" i="1"/>
  <c r="S145" i="1"/>
  <c r="R145" i="1"/>
  <c r="S123" i="1"/>
  <c r="R123" i="1"/>
  <c r="S111" i="1"/>
  <c r="R111" i="1"/>
  <c r="R74" i="1"/>
  <c r="S74" i="1"/>
  <c r="R58" i="1"/>
  <c r="S58" i="1"/>
  <c r="S91" i="1"/>
  <c r="R91" i="1"/>
  <c r="N52" i="1"/>
  <c r="O43" i="1"/>
  <c r="AT193" i="1"/>
  <c r="AV193" i="1" s="1"/>
  <c r="AX193" i="1" s="1"/>
  <c r="BB193" i="1" s="1"/>
  <c r="AM297" i="1"/>
  <c r="AL297" i="1"/>
  <c r="AM230" i="1"/>
  <c r="AL230" i="1"/>
  <c r="AM373" i="1"/>
  <c r="AL373" i="1"/>
  <c r="AM286" i="1"/>
  <c r="AL286" i="1"/>
  <c r="AM225" i="1"/>
  <c r="AL225" i="1"/>
  <c r="S293" i="1"/>
  <c r="R293" i="1"/>
  <c r="AK271" i="1"/>
  <c r="AK255" i="1"/>
  <c r="AM166" i="1"/>
  <c r="AL166" i="1"/>
  <c r="AM236" i="1"/>
  <c r="AL236" i="1"/>
  <c r="AM183" i="1"/>
  <c r="AL183" i="1"/>
  <c r="R128" i="1"/>
  <c r="S128" i="1"/>
  <c r="S137" i="1"/>
  <c r="R137" i="1"/>
  <c r="S20" i="1"/>
  <c r="R20" i="1"/>
  <c r="S94" i="1"/>
  <c r="R94" i="1"/>
  <c r="S36" i="1"/>
  <c r="R36" i="1"/>
  <c r="R21" i="1"/>
  <c r="S21" i="1"/>
  <c r="AW53" i="1"/>
  <c r="AQ53" i="1"/>
  <c r="AM93" i="1"/>
  <c r="AL93" i="1"/>
  <c r="S353" i="1"/>
  <c r="R353" i="1"/>
  <c r="S339" i="1"/>
  <c r="R339" i="1"/>
  <c r="AH277" i="1"/>
  <c r="AI277" i="1" s="1"/>
  <c r="Q277" i="1" s="1"/>
  <c r="AK277" i="1"/>
  <c r="N71" i="1"/>
  <c r="O62" i="1"/>
  <c r="AM371" i="1"/>
  <c r="AL371" i="1"/>
  <c r="AM352" i="1"/>
  <c r="AL352" i="1"/>
  <c r="R290" i="1"/>
  <c r="S290" i="1"/>
  <c r="R358" i="1"/>
  <c r="S358" i="1"/>
  <c r="R336" i="1"/>
  <c r="S336" i="1"/>
  <c r="R320" i="1"/>
  <c r="S320" i="1"/>
  <c r="R304" i="1"/>
  <c r="S304" i="1"/>
  <c r="AH273" i="1"/>
  <c r="AI273" i="1" s="1"/>
  <c r="Q273" i="1" s="1"/>
  <c r="AK273" i="1"/>
  <c r="AH257" i="1"/>
  <c r="AI257" i="1" s="1"/>
  <c r="Q257" i="1" s="1"/>
  <c r="AK257" i="1"/>
  <c r="AM179" i="1"/>
  <c r="AL179" i="1"/>
  <c r="AK220" i="1"/>
  <c r="S203" i="1"/>
  <c r="R203" i="1"/>
  <c r="AM146" i="1"/>
  <c r="AL146" i="1"/>
  <c r="AM149" i="1"/>
  <c r="AL149" i="1"/>
  <c r="AM150" i="1"/>
  <c r="AL150" i="1"/>
  <c r="S129" i="1"/>
  <c r="R129" i="1"/>
  <c r="AM43" i="1"/>
  <c r="AL43" i="1"/>
  <c r="S79" i="1"/>
  <c r="R79" i="1"/>
  <c r="AW36" i="1"/>
  <c r="AQ36" i="1"/>
  <c r="AK10" i="1"/>
  <c r="AM250" i="1"/>
  <c r="AL250" i="1"/>
  <c r="AT221" i="1"/>
  <c r="AV221" i="1" s="1"/>
  <c r="R370" i="1"/>
  <c r="S370" i="1"/>
  <c r="S359" i="1"/>
  <c r="R359" i="1"/>
  <c r="S333" i="1"/>
  <c r="R333" i="1"/>
  <c r="R317" i="1"/>
  <c r="S317" i="1"/>
  <c r="R302" i="1"/>
  <c r="S302" i="1"/>
  <c r="S245" i="1"/>
  <c r="R245" i="1"/>
  <c r="S229" i="1"/>
  <c r="R229" i="1"/>
  <c r="S351" i="1"/>
  <c r="R351" i="1"/>
  <c r="R172" i="1"/>
  <c r="S172" i="1"/>
  <c r="S44" i="1"/>
  <c r="R44" i="1"/>
  <c r="N56" i="1"/>
  <c r="O47" i="1"/>
  <c r="AM300" i="1"/>
  <c r="AL300" i="1"/>
  <c r="S345" i="1"/>
  <c r="R345" i="1"/>
  <c r="S347" i="1"/>
  <c r="R347" i="1"/>
  <c r="R323" i="1"/>
  <c r="S323" i="1"/>
  <c r="R307" i="1"/>
  <c r="S307" i="1"/>
  <c r="R362" i="1"/>
  <c r="S362" i="1"/>
  <c r="R332" i="1"/>
  <c r="S332" i="1"/>
  <c r="R316" i="1"/>
  <c r="S316" i="1"/>
  <c r="S301" i="1"/>
  <c r="R301" i="1"/>
  <c r="AM200" i="1"/>
  <c r="AL200" i="1"/>
  <c r="S181" i="1"/>
  <c r="R181" i="1"/>
  <c r="S177" i="1"/>
  <c r="R177" i="1"/>
  <c r="AM178" i="1"/>
  <c r="AL178" i="1"/>
  <c r="AK51" i="1"/>
  <c r="S53" i="1"/>
  <c r="R53" i="1"/>
  <c r="S42" i="1"/>
  <c r="R42" i="1"/>
  <c r="S11" i="1"/>
  <c r="R11" i="1"/>
  <c r="AY29" i="1"/>
  <c r="AS29" i="1"/>
  <c r="AR29" i="1"/>
  <c r="AW30" i="1"/>
  <c r="AQ30" i="1"/>
  <c r="AM344" i="1"/>
  <c r="AL344" i="1"/>
  <c r="AM348" i="1"/>
  <c r="AL348" i="1"/>
  <c r="AM289" i="1"/>
  <c r="AL289" i="1"/>
  <c r="AM340" i="1"/>
  <c r="AL340" i="1"/>
  <c r="S361" i="1"/>
  <c r="R361" i="1"/>
  <c r="S341" i="1"/>
  <c r="R341" i="1"/>
  <c r="R321" i="1"/>
  <c r="S321" i="1"/>
  <c r="R305" i="1"/>
  <c r="S305" i="1"/>
  <c r="AM249" i="1"/>
  <c r="AL249" i="1"/>
  <c r="R360" i="1"/>
  <c r="S360" i="1"/>
  <c r="AM283" i="1"/>
  <c r="AL283" i="1"/>
  <c r="AM267" i="1"/>
  <c r="AL267" i="1"/>
  <c r="AK206" i="1"/>
  <c r="AM204" i="1"/>
  <c r="AL204" i="1"/>
  <c r="AK222" i="1"/>
  <c r="S173" i="1"/>
  <c r="R173" i="1"/>
  <c r="AM170" i="1"/>
  <c r="AL170" i="1"/>
  <c r="AM107" i="1"/>
  <c r="AL107" i="1"/>
  <c r="S112" i="1"/>
  <c r="R112" i="1"/>
  <c r="S104" i="1"/>
  <c r="R104" i="1"/>
  <c r="S96" i="1"/>
  <c r="R96" i="1"/>
  <c r="S73" i="1"/>
  <c r="R73" i="1"/>
  <c r="S57" i="1"/>
  <c r="R57" i="1"/>
  <c r="S89" i="1"/>
  <c r="R89" i="1"/>
  <c r="AM45" i="1"/>
  <c r="AL45" i="1"/>
  <c r="S48" i="1"/>
  <c r="R48" i="1"/>
  <c r="AM222" i="1" l="1"/>
  <c r="AL222" i="1"/>
  <c r="T341" i="1"/>
  <c r="AB341" i="1" s="1"/>
  <c r="AA341" i="1"/>
  <c r="AX30" i="1"/>
  <c r="AY30" i="1"/>
  <c r="AR30" i="1"/>
  <c r="AS30" i="1"/>
  <c r="T42" i="1"/>
  <c r="AB42" i="1" s="1"/>
  <c r="AA42" i="1"/>
  <c r="AT42" i="1" s="1"/>
  <c r="AV42" i="1" s="1"/>
  <c r="AX42" i="1" s="1"/>
  <c r="BB42" i="1" s="1"/>
  <c r="AM51" i="1"/>
  <c r="AL51" i="1"/>
  <c r="S200" i="1"/>
  <c r="R200" i="1"/>
  <c r="AA316" i="1"/>
  <c r="AT316" i="1" s="1"/>
  <c r="AV316" i="1" s="1"/>
  <c r="T316" i="1"/>
  <c r="AB316" i="1" s="1"/>
  <c r="T362" i="1"/>
  <c r="AB362" i="1" s="1"/>
  <c r="AA362" i="1"/>
  <c r="AT362" i="1" s="1"/>
  <c r="AV362" i="1" s="1"/>
  <c r="T323" i="1"/>
  <c r="AB323" i="1" s="1"/>
  <c r="AA323" i="1"/>
  <c r="N65" i="1"/>
  <c r="O56" i="1"/>
  <c r="AA172" i="1"/>
  <c r="AT172" i="1" s="1"/>
  <c r="AV172" i="1" s="1"/>
  <c r="T172" i="1"/>
  <c r="AB172" i="1" s="1"/>
  <c r="T302" i="1"/>
  <c r="AB302" i="1" s="1"/>
  <c r="AA302" i="1"/>
  <c r="AT302" i="1" s="1"/>
  <c r="AV302" i="1" s="1"/>
  <c r="T370" i="1"/>
  <c r="AB370" i="1" s="1"/>
  <c r="AA370" i="1"/>
  <c r="AM10" i="1"/>
  <c r="AL10" i="1"/>
  <c r="S149" i="1"/>
  <c r="R149" i="1"/>
  <c r="AM257" i="1"/>
  <c r="AL257" i="1"/>
  <c r="AM277" i="1"/>
  <c r="AL277" i="1"/>
  <c r="T353" i="1"/>
  <c r="AB353" i="1" s="1"/>
  <c r="AA353" i="1"/>
  <c r="AT353" i="1" s="1"/>
  <c r="AV353" i="1" s="1"/>
  <c r="AY53" i="1"/>
  <c r="AR53" i="1"/>
  <c r="AS53" i="1"/>
  <c r="AA36" i="1"/>
  <c r="AT36" i="1" s="1"/>
  <c r="AV36" i="1" s="1"/>
  <c r="T36" i="1"/>
  <c r="AB36" i="1" s="1"/>
  <c r="AA20" i="1"/>
  <c r="T20" i="1"/>
  <c r="AB20" i="1" s="1"/>
  <c r="AM255" i="1"/>
  <c r="AL255" i="1"/>
  <c r="N61" i="1"/>
  <c r="O52" i="1"/>
  <c r="AA58" i="1"/>
  <c r="AT58" i="1" s="1"/>
  <c r="AV58" i="1" s="1"/>
  <c r="AX58" i="1" s="1"/>
  <c r="BB58" i="1" s="1"/>
  <c r="T58" i="1"/>
  <c r="AB58" i="1" s="1"/>
  <c r="T154" i="1"/>
  <c r="AB154" i="1" s="1"/>
  <c r="AA154" i="1"/>
  <c r="AT154" i="1" s="1"/>
  <c r="AV154" i="1" s="1"/>
  <c r="S374" i="1"/>
  <c r="R374" i="1"/>
  <c r="AA77" i="1"/>
  <c r="T77" i="1"/>
  <c r="AB77" i="1" s="1"/>
  <c r="T110" i="1"/>
  <c r="AB110" i="1" s="1"/>
  <c r="AA110" i="1"/>
  <c r="AA115" i="1"/>
  <c r="T115" i="1"/>
  <c r="AB115" i="1" s="1"/>
  <c r="T244" i="1"/>
  <c r="AB244" i="1" s="1"/>
  <c r="AA244" i="1"/>
  <c r="T350" i="1"/>
  <c r="AB350" i="1" s="1"/>
  <c r="AA350" i="1"/>
  <c r="AT350" i="1" s="1"/>
  <c r="AV350" i="1" s="1"/>
  <c r="S226" i="1"/>
  <c r="R226" i="1"/>
  <c r="N59" i="1"/>
  <c r="O50" i="1"/>
  <c r="AA38" i="1"/>
  <c r="AT38" i="1" s="1"/>
  <c r="AV38" i="1" s="1"/>
  <c r="T38" i="1"/>
  <c r="AB38" i="1" s="1"/>
  <c r="N73" i="1"/>
  <c r="O64" i="1"/>
  <c r="S33" i="1"/>
  <c r="R33" i="1"/>
  <c r="R39" i="1"/>
  <c r="S39" i="1"/>
  <c r="S120" i="1"/>
  <c r="R120" i="1"/>
  <c r="S191" i="1"/>
  <c r="R191" i="1"/>
  <c r="R174" i="1"/>
  <c r="S174" i="1"/>
  <c r="S275" i="1"/>
  <c r="R275" i="1"/>
  <c r="S233" i="1"/>
  <c r="R233" i="1"/>
  <c r="T313" i="1"/>
  <c r="AB313" i="1" s="1"/>
  <c r="AA313" i="1"/>
  <c r="AT313" i="1" s="1"/>
  <c r="AV313" i="1" s="1"/>
  <c r="S238" i="1"/>
  <c r="R238" i="1"/>
  <c r="AM156" i="1"/>
  <c r="AL156" i="1"/>
  <c r="S185" i="1"/>
  <c r="R185" i="1"/>
  <c r="T205" i="1"/>
  <c r="AB205" i="1" s="1"/>
  <c r="AA205" i="1"/>
  <c r="AT205" i="1" s="1"/>
  <c r="AV205" i="1" s="1"/>
  <c r="T253" i="1"/>
  <c r="AB253" i="1" s="1"/>
  <c r="AA253" i="1"/>
  <c r="T363" i="1"/>
  <c r="AB363" i="1" s="1"/>
  <c r="AA363" i="1"/>
  <c r="AT363" i="1" s="1"/>
  <c r="AV363" i="1" s="1"/>
  <c r="T87" i="1"/>
  <c r="AB87" i="1" s="1"/>
  <c r="AA87" i="1"/>
  <c r="AA127" i="1"/>
  <c r="T127" i="1"/>
  <c r="AB127" i="1" s="1"/>
  <c r="AA212" i="1"/>
  <c r="AT212" i="1" s="1"/>
  <c r="AV212" i="1" s="1"/>
  <c r="T212" i="1"/>
  <c r="AB212" i="1" s="1"/>
  <c r="AM202" i="1"/>
  <c r="AL202" i="1"/>
  <c r="AM281" i="1"/>
  <c r="AL281" i="1"/>
  <c r="T367" i="1"/>
  <c r="AB367" i="1" s="1"/>
  <c r="AA367" i="1"/>
  <c r="AT367" i="1" s="1"/>
  <c r="AV367" i="1" s="1"/>
  <c r="T61" i="1"/>
  <c r="AB61" i="1" s="1"/>
  <c r="AA61" i="1"/>
  <c r="AA26" i="1"/>
  <c r="T26" i="1"/>
  <c r="AB26" i="1" s="1"/>
  <c r="T133" i="1"/>
  <c r="AB133" i="1" s="1"/>
  <c r="AA133" i="1"/>
  <c r="AM144" i="1"/>
  <c r="AL144" i="1"/>
  <c r="AM214" i="1"/>
  <c r="AL214" i="1"/>
  <c r="R182" i="1"/>
  <c r="S182" i="1"/>
  <c r="R342" i="1"/>
  <c r="S342" i="1"/>
  <c r="S241" i="1"/>
  <c r="R241" i="1"/>
  <c r="T121" i="1"/>
  <c r="AB121" i="1" s="1"/>
  <c r="AA121" i="1"/>
  <c r="T224" i="1"/>
  <c r="AB224" i="1" s="1"/>
  <c r="AA224" i="1"/>
  <c r="AT224" i="1" s="1"/>
  <c r="AV224" i="1" s="1"/>
  <c r="AA69" i="1"/>
  <c r="AT69" i="1" s="1"/>
  <c r="AV69" i="1" s="1"/>
  <c r="AX69" i="1" s="1"/>
  <c r="BB69" i="1" s="1"/>
  <c r="T69" i="1"/>
  <c r="AB69" i="1" s="1"/>
  <c r="T106" i="1"/>
  <c r="AB106" i="1" s="1"/>
  <c r="AA106" i="1"/>
  <c r="AT106" i="1" s="1"/>
  <c r="AV106" i="1" s="1"/>
  <c r="T99" i="1"/>
  <c r="AB99" i="1" s="1"/>
  <c r="AA99" i="1"/>
  <c r="T139" i="1"/>
  <c r="AB139" i="1" s="1"/>
  <c r="AA139" i="1"/>
  <c r="AT139" i="1" s="1"/>
  <c r="AV139" i="1" s="1"/>
  <c r="AX139" i="1" s="1"/>
  <c r="BB139" i="1" s="1"/>
  <c r="T153" i="1"/>
  <c r="AB153" i="1" s="1"/>
  <c r="AA153" i="1"/>
  <c r="AA62" i="1"/>
  <c r="T62" i="1"/>
  <c r="AB62" i="1" s="1"/>
  <c r="S160" i="1"/>
  <c r="R160" i="1"/>
  <c r="AA184" i="1"/>
  <c r="T184" i="1"/>
  <c r="AB184" i="1" s="1"/>
  <c r="T327" i="1"/>
  <c r="AB327" i="1" s="1"/>
  <c r="AA327" i="1"/>
  <c r="T57" i="1"/>
  <c r="AB57" i="1" s="1"/>
  <c r="AA57" i="1"/>
  <c r="AT57" i="1" s="1"/>
  <c r="AV57" i="1" s="1"/>
  <c r="T360" i="1"/>
  <c r="AB360" i="1" s="1"/>
  <c r="AA360" i="1"/>
  <c r="R340" i="1"/>
  <c r="S340" i="1"/>
  <c r="R348" i="1"/>
  <c r="S348" i="1"/>
  <c r="T181" i="1"/>
  <c r="AB181" i="1" s="1"/>
  <c r="AA181" i="1"/>
  <c r="AT181" i="1" s="1"/>
  <c r="AV181" i="1" s="1"/>
  <c r="T301" i="1"/>
  <c r="AB301" i="1" s="1"/>
  <c r="AA301" i="1"/>
  <c r="T347" i="1"/>
  <c r="AB347" i="1" s="1"/>
  <c r="AA347" i="1"/>
  <c r="AT347" i="1" s="1"/>
  <c r="AV347" i="1" s="1"/>
  <c r="T44" i="1"/>
  <c r="AB44" i="1" s="1"/>
  <c r="AA44" i="1"/>
  <c r="T351" i="1"/>
  <c r="AB351" i="1" s="1"/>
  <c r="AA351" i="1"/>
  <c r="AT351" i="1" s="1"/>
  <c r="AV351" i="1" s="1"/>
  <c r="AA245" i="1"/>
  <c r="AT245" i="1" s="1"/>
  <c r="AV245" i="1" s="1"/>
  <c r="T245" i="1"/>
  <c r="AB245" i="1" s="1"/>
  <c r="T359" i="1"/>
  <c r="AB359" i="1" s="1"/>
  <c r="AA359" i="1"/>
  <c r="AT359" i="1" s="1"/>
  <c r="AV359" i="1" s="1"/>
  <c r="AX36" i="1"/>
  <c r="BB36" i="1" s="1"/>
  <c r="AY36" i="1"/>
  <c r="AS36" i="1"/>
  <c r="AR36" i="1"/>
  <c r="AM220" i="1"/>
  <c r="AL220" i="1"/>
  <c r="T304" i="1"/>
  <c r="AB304" i="1" s="1"/>
  <c r="AA304" i="1"/>
  <c r="AT304" i="1" s="1"/>
  <c r="AV304" i="1" s="1"/>
  <c r="AA336" i="1"/>
  <c r="AT336" i="1" s="1"/>
  <c r="AV336" i="1" s="1"/>
  <c r="T336" i="1"/>
  <c r="AB336" i="1" s="1"/>
  <c r="T290" i="1"/>
  <c r="AB290" i="1" s="1"/>
  <c r="AA290" i="1"/>
  <c r="AT290" i="1" s="1"/>
  <c r="AV290" i="1" s="1"/>
  <c r="S371" i="1"/>
  <c r="R371" i="1"/>
  <c r="T128" i="1"/>
  <c r="AB128" i="1" s="1"/>
  <c r="AA128" i="1"/>
  <c r="AT128" i="1" s="1"/>
  <c r="AV128" i="1" s="1"/>
  <c r="S236" i="1"/>
  <c r="R236" i="1"/>
  <c r="AM271" i="1"/>
  <c r="AL271" i="1"/>
  <c r="S225" i="1"/>
  <c r="R225" i="1"/>
  <c r="R373" i="1"/>
  <c r="S373" i="1"/>
  <c r="S297" i="1"/>
  <c r="R297" i="1"/>
  <c r="T91" i="1"/>
  <c r="AB91" i="1" s="1"/>
  <c r="AA91" i="1"/>
  <c r="AT91" i="1" s="1"/>
  <c r="AV91" i="1" s="1"/>
  <c r="AA123" i="1"/>
  <c r="AT123" i="1" s="1"/>
  <c r="AV123" i="1" s="1"/>
  <c r="AX123" i="1" s="1"/>
  <c r="BB123" i="1" s="1"/>
  <c r="T123" i="1"/>
  <c r="AB123" i="1" s="1"/>
  <c r="AA216" i="1"/>
  <c r="T216" i="1"/>
  <c r="AB216" i="1" s="1"/>
  <c r="AX38" i="1"/>
  <c r="BB38" i="1" s="1"/>
  <c r="AY38" i="1"/>
  <c r="AR38" i="1"/>
  <c r="AS38" i="1"/>
  <c r="T124" i="1"/>
  <c r="AB124" i="1" s="1"/>
  <c r="AA124" i="1"/>
  <c r="T192" i="1"/>
  <c r="AB192" i="1" s="1"/>
  <c r="AA192" i="1"/>
  <c r="AT192" i="1" s="1"/>
  <c r="AV192" i="1" s="1"/>
  <c r="T47" i="1"/>
  <c r="AB47" i="1" s="1"/>
  <c r="AA47" i="1"/>
  <c r="AA54" i="1"/>
  <c r="T54" i="1"/>
  <c r="AB54" i="1" s="1"/>
  <c r="S103" i="1"/>
  <c r="R103" i="1"/>
  <c r="S161" i="1"/>
  <c r="R161" i="1"/>
  <c r="T194" i="1"/>
  <c r="AB194" i="1" s="1"/>
  <c r="AA194" i="1"/>
  <c r="S201" i="1"/>
  <c r="R201" i="1"/>
  <c r="T319" i="1"/>
  <c r="AB319" i="1" s="1"/>
  <c r="AA319" i="1"/>
  <c r="AA40" i="1"/>
  <c r="T40" i="1"/>
  <c r="AB40" i="1" s="1"/>
  <c r="T81" i="1"/>
  <c r="AB81" i="1" s="1"/>
  <c r="AA81" i="1"/>
  <c r="T65" i="1"/>
  <c r="AB65" i="1" s="1"/>
  <c r="AA65" i="1"/>
  <c r="AT65" i="1" s="1"/>
  <c r="AV65" i="1" s="1"/>
  <c r="T100" i="1"/>
  <c r="AB100" i="1" s="1"/>
  <c r="AA100" i="1"/>
  <c r="T116" i="1"/>
  <c r="AB116" i="1" s="1"/>
  <c r="AA116" i="1"/>
  <c r="AT116" i="1" s="1"/>
  <c r="AV116" i="1" s="1"/>
  <c r="AA299" i="1"/>
  <c r="AT299" i="1" s="1"/>
  <c r="AV299" i="1" s="1"/>
  <c r="T299" i="1"/>
  <c r="AB299" i="1" s="1"/>
  <c r="T365" i="1"/>
  <c r="AB365" i="1" s="1"/>
  <c r="AA365" i="1"/>
  <c r="AT365" i="1" s="1"/>
  <c r="AV365" i="1" s="1"/>
  <c r="AA27" i="1"/>
  <c r="AT27" i="1" s="1"/>
  <c r="AV27" i="1" s="1"/>
  <c r="AX27" i="1" s="1"/>
  <c r="BB27" i="1" s="1"/>
  <c r="T27" i="1"/>
  <c r="AB27" i="1" s="1"/>
  <c r="T50" i="1"/>
  <c r="AB50" i="1" s="1"/>
  <c r="AA50" i="1"/>
  <c r="AT50" i="1" s="1"/>
  <c r="AV50" i="1" s="1"/>
  <c r="T308" i="1"/>
  <c r="AB308" i="1" s="1"/>
  <c r="AA308" i="1"/>
  <c r="R338" i="1"/>
  <c r="S338" i="1"/>
  <c r="T315" i="1"/>
  <c r="AB315" i="1" s="1"/>
  <c r="AA315" i="1"/>
  <c r="S198" i="1"/>
  <c r="R198" i="1"/>
  <c r="S101" i="1"/>
  <c r="R101" i="1"/>
  <c r="AA28" i="1"/>
  <c r="T28" i="1"/>
  <c r="AB28" i="1" s="1"/>
  <c r="AM269" i="1"/>
  <c r="AL269" i="1"/>
  <c r="T325" i="1"/>
  <c r="AB325" i="1" s="1"/>
  <c r="AA325" i="1"/>
  <c r="AT325" i="1" s="1"/>
  <c r="AV325" i="1" s="1"/>
  <c r="T369" i="1"/>
  <c r="AB369" i="1" s="1"/>
  <c r="AA369" i="1"/>
  <c r="AA328" i="1"/>
  <c r="T328" i="1"/>
  <c r="AB328" i="1" s="1"/>
  <c r="S109" i="1"/>
  <c r="R109" i="1"/>
  <c r="AM263" i="1"/>
  <c r="AL263" i="1"/>
  <c r="T343" i="1"/>
  <c r="AB343" i="1" s="1"/>
  <c r="AA343" i="1"/>
  <c r="S113" i="1"/>
  <c r="R113" i="1"/>
  <c r="T83" i="1"/>
  <c r="AB83" i="1" s="1"/>
  <c r="AA83" i="1"/>
  <c r="AA66" i="1"/>
  <c r="T66" i="1"/>
  <c r="AB66" i="1" s="1"/>
  <c r="S197" i="1"/>
  <c r="R197" i="1"/>
  <c r="R168" i="1"/>
  <c r="S168" i="1"/>
  <c r="R288" i="1"/>
  <c r="S288" i="1"/>
  <c r="R294" i="1"/>
  <c r="S294" i="1"/>
  <c r="S117" i="1"/>
  <c r="R117" i="1"/>
  <c r="T186" i="1"/>
  <c r="AB186" i="1" s="1"/>
  <c r="AA186" i="1"/>
  <c r="AT186" i="1" s="1"/>
  <c r="AV186" i="1" s="1"/>
  <c r="AX186" i="1" s="1"/>
  <c r="BB186" i="1" s="1"/>
  <c r="AA176" i="1"/>
  <c r="AT176" i="1" s="1"/>
  <c r="AV176" i="1" s="1"/>
  <c r="T176" i="1"/>
  <c r="AB176" i="1" s="1"/>
  <c r="T364" i="1"/>
  <c r="AB364" i="1" s="1"/>
  <c r="AA364" i="1"/>
  <c r="AT364" i="1" s="1"/>
  <c r="AV364" i="1" s="1"/>
  <c r="AX364" i="1" s="1"/>
  <c r="BB364" i="1" s="1"/>
  <c r="AW45" i="1"/>
  <c r="AQ45" i="1"/>
  <c r="AA52" i="1"/>
  <c r="T52" i="1"/>
  <c r="AB52" i="1" s="1"/>
  <c r="T355" i="1"/>
  <c r="AB355" i="1" s="1"/>
  <c r="AA355" i="1"/>
  <c r="R188" i="1"/>
  <c r="S188" i="1"/>
  <c r="T112" i="1"/>
  <c r="AB112" i="1" s="1"/>
  <c r="AA112" i="1"/>
  <c r="T89" i="1"/>
  <c r="AB89" i="1" s="1"/>
  <c r="AA89" i="1"/>
  <c r="AT89" i="1" s="1"/>
  <c r="AV89" i="1" s="1"/>
  <c r="T317" i="1"/>
  <c r="AB317" i="1" s="1"/>
  <c r="AA317" i="1"/>
  <c r="R43" i="1"/>
  <c r="S43" i="1"/>
  <c r="R146" i="1"/>
  <c r="S146" i="1"/>
  <c r="AM273" i="1"/>
  <c r="AL273" i="1"/>
  <c r="AW62" i="1"/>
  <c r="AQ62" i="1"/>
  <c r="T339" i="1"/>
  <c r="AB339" i="1" s="1"/>
  <c r="AA339" i="1"/>
  <c r="AT339" i="1" s="1"/>
  <c r="AV339" i="1" s="1"/>
  <c r="AX339" i="1" s="1"/>
  <c r="BB339" i="1" s="1"/>
  <c r="AA94" i="1"/>
  <c r="AT94" i="1" s="1"/>
  <c r="AV94" i="1" s="1"/>
  <c r="AX94" i="1" s="1"/>
  <c r="BB94" i="1" s="1"/>
  <c r="T94" i="1"/>
  <c r="AB94" i="1" s="1"/>
  <c r="T137" i="1"/>
  <c r="AB137" i="1" s="1"/>
  <c r="AA137" i="1"/>
  <c r="AT137" i="1" s="1"/>
  <c r="AV137" i="1" s="1"/>
  <c r="T293" i="1"/>
  <c r="AB293" i="1" s="1"/>
  <c r="AA293" i="1"/>
  <c r="AA74" i="1"/>
  <c r="T74" i="1"/>
  <c r="AB74" i="1" s="1"/>
  <c r="S189" i="1"/>
  <c r="R189" i="1"/>
  <c r="S195" i="1"/>
  <c r="R195" i="1"/>
  <c r="T102" i="1"/>
  <c r="AB102" i="1" s="1"/>
  <c r="AA102" i="1"/>
  <c r="T118" i="1"/>
  <c r="AB118" i="1" s="1"/>
  <c r="AA118" i="1"/>
  <c r="AT118" i="1" s="1"/>
  <c r="AV118" i="1" s="1"/>
  <c r="T135" i="1"/>
  <c r="AB135" i="1" s="1"/>
  <c r="AA135" i="1"/>
  <c r="T167" i="1"/>
  <c r="AB167" i="1" s="1"/>
  <c r="AA167" i="1"/>
  <c r="AT167" i="1" s="1"/>
  <c r="AV167" i="1" s="1"/>
  <c r="T210" i="1"/>
  <c r="AB210" i="1" s="1"/>
  <c r="AA210" i="1"/>
  <c r="AM261" i="1"/>
  <c r="AL261" i="1"/>
  <c r="S295" i="1"/>
  <c r="R295" i="1"/>
  <c r="S105" i="1"/>
  <c r="R105" i="1"/>
  <c r="AA14" i="1"/>
  <c r="AT14" i="1" s="1"/>
  <c r="AV14" i="1" s="1"/>
  <c r="AX14" i="1" s="1"/>
  <c r="BB14" i="1" s="1"/>
  <c r="T14" i="1"/>
  <c r="AB14" i="1" s="1"/>
  <c r="AA29" i="1"/>
  <c r="T29" i="1"/>
  <c r="AB29" i="1" s="1"/>
  <c r="T165" i="1"/>
  <c r="AB165" i="1" s="1"/>
  <c r="AA165" i="1"/>
  <c r="T232" i="1"/>
  <c r="AB232" i="1" s="1"/>
  <c r="AA232" i="1"/>
  <c r="AT232" i="1" s="1"/>
  <c r="AV232" i="1" s="1"/>
  <c r="AA291" i="1"/>
  <c r="AT291" i="1" s="1"/>
  <c r="AV291" i="1" s="1"/>
  <c r="T291" i="1"/>
  <c r="AB291" i="1" s="1"/>
  <c r="S372" i="1"/>
  <c r="R372" i="1"/>
  <c r="S169" i="1"/>
  <c r="R169" i="1"/>
  <c r="S252" i="1"/>
  <c r="R252" i="1"/>
  <c r="S259" i="1"/>
  <c r="R259" i="1"/>
  <c r="R298" i="1"/>
  <c r="S298" i="1"/>
  <c r="T329" i="1"/>
  <c r="AB329" i="1" s="1"/>
  <c r="AA329" i="1"/>
  <c r="S97" i="1"/>
  <c r="R97" i="1"/>
  <c r="AA287" i="1"/>
  <c r="AT287" i="1" s="1"/>
  <c r="AV287" i="1" s="1"/>
  <c r="T287" i="1"/>
  <c r="AB287" i="1" s="1"/>
  <c r="AM218" i="1"/>
  <c r="AL218" i="1"/>
  <c r="AA335" i="1"/>
  <c r="AT335" i="1" s="1"/>
  <c r="AV335" i="1" s="1"/>
  <c r="T335" i="1"/>
  <c r="AB335" i="1" s="1"/>
  <c r="AA237" i="1"/>
  <c r="T237" i="1"/>
  <c r="AB237" i="1" s="1"/>
  <c r="T349" i="1"/>
  <c r="AB349" i="1" s="1"/>
  <c r="AA349" i="1"/>
  <c r="AY32" i="1"/>
  <c r="AS32" i="1"/>
  <c r="AR32" i="1"/>
  <c r="AM37" i="1"/>
  <c r="AL37" i="1"/>
  <c r="AM265" i="1"/>
  <c r="AL265" i="1"/>
  <c r="T12" i="1"/>
  <c r="AB12" i="1" s="1"/>
  <c r="AA12" i="1"/>
  <c r="AT12" i="1" s="1"/>
  <c r="AV12" i="1" s="1"/>
  <c r="AX12" i="1" s="1"/>
  <c r="BB12" i="1" s="1"/>
  <c r="T16" i="1"/>
  <c r="AB16" i="1" s="1"/>
  <c r="AA16" i="1"/>
  <c r="T141" i="1"/>
  <c r="AB141" i="1" s="1"/>
  <c r="AA141" i="1"/>
  <c r="AT141" i="1" s="1"/>
  <c r="AV141" i="1" s="1"/>
  <c r="AX141" i="1" s="1"/>
  <c r="BB141" i="1" s="1"/>
  <c r="S199" i="1"/>
  <c r="R199" i="1"/>
  <c r="AM279" i="1"/>
  <c r="AL279" i="1"/>
  <c r="AW39" i="1"/>
  <c r="AQ39" i="1"/>
  <c r="T95" i="1"/>
  <c r="AB95" i="1" s="1"/>
  <c r="AA95" i="1"/>
  <c r="AT95" i="1" s="1"/>
  <c r="AV95" i="1" s="1"/>
  <c r="T131" i="1"/>
  <c r="AB131" i="1" s="1"/>
  <c r="AA131" i="1"/>
  <c r="AA208" i="1"/>
  <c r="T208" i="1"/>
  <c r="AB208" i="1" s="1"/>
  <c r="AM152" i="1"/>
  <c r="AL152" i="1"/>
  <c r="T85" i="1"/>
  <c r="AB85" i="1" s="1"/>
  <c r="AA85" i="1"/>
  <c r="AT85" i="1" s="1"/>
  <c r="AV85" i="1" s="1"/>
  <c r="AX85" i="1" s="1"/>
  <c r="BB85" i="1" s="1"/>
  <c r="AA98" i="1"/>
  <c r="AT98" i="1" s="1"/>
  <c r="AV98" i="1" s="1"/>
  <c r="T98" i="1"/>
  <c r="AB98" i="1" s="1"/>
  <c r="T114" i="1"/>
  <c r="AB114" i="1" s="1"/>
  <c r="AA114" i="1"/>
  <c r="AT114" i="1" s="1"/>
  <c r="AV114" i="1" s="1"/>
  <c r="AX114" i="1" s="1"/>
  <c r="BB114" i="1" s="1"/>
  <c r="T125" i="1"/>
  <c r="AB125" i="1" s="1"/>
  <c r="AA125" i="1"/>
  <c r="AM148" i="1"/>
  <c r="AL148" i="1"/>
  <c r="T228" i="1"/>
  <c r="AB228" i="1" s="1"/>
  <c r="AA228" i="1"/>
  <c r="N63" i="1"/>
  <c r="O54" i="1"/>
  <c r="AA15" i="1"/>
  <c r="AT15" i="1" s="1"/>
  <c r="AV15" i="1" s="1"/>
  <c r="AX15" i="1" s="1"/>
  <c r="BB15" i="1" s="1"/>
  <c r="T15" i="1"/>
  <c r="AB15" i="1" s="1"/>
  <c r="R49" i="1"/>
  <c r="S49" i="1"/>
  <c r="AA78" i="1"/>
  <c r="AT78" i="1" s="1"/>
  <c r="AV78" i="1" s="1"/>
  <c r="AX78" i="1" s="1"/>
  <c r="BB78" i="1" s="1"/>
  <c r="T78" i="1"/>
  <c r="AB78" i="1" s="1"/>
  <c r="S175" i="1"/>
  <c r="R175" i="1"/>
  <c r="R158" i="1"/>
  <c r="S158" i="1"/>
  <c r="S171" i="1"/>
  <c r="R171" i="1"/>
  <c r="AA311" i="1"/>
  <c r="AT311" i="1" s="1"/>
  <c r="AV311" i="1" s="1"/>
  <c r="T311" i="1"/>
  <c r="AB311" i="1" s="1"/>
  <c r="R356" i="1"/>
  <c r="S356" i="1"/>
  <c r="AS46" i="1"/>
  <c r="AY46" i="1"/>
  <c r="AR46" i="1"/>
  <c r="T96" i="1"/>
  <c r="AB96" i="1" s="1"/>
  <c r="AA96" i="1"/>
  <c r="R45" i="1"/>
  <c r="S45" i="1"/>
  <c r="R170" i="1"/>
  <c r="S170" i="1"/>
  <c r="S267" i="1"/>
  <c r="R267" i="1"/>
  <c r="T305" i="1"/>
  <c r="AB305" i="1" s="1"/>
  <c r="AA305" i="1"/>
  <c r="AA48" i="1"/>
  <c r="T48" i="1"/>
  <c r="AB48" i="1" s="1"/>
  <c r="AA73" i="1"/>
  <c r="AT73" i="1" s="1"/>
  <c r="AV73" i="1" s="1"/>
  <c r="T73" i="1"/>
  <c r="AB73" i="1" s="1"/>
  <c r="T104" i="1"/>
  <c r="AB104" i="1" s="1"/>
  <c r="AA104" i="1"/>
  <c r="AT104" i="1" s="1"/>
  <c r="AV104" i="1" s="1"/>
  <c r="T173" i="1"/>
  <c r="AB173" i="1" s="1"/>
  <c r="AA173" i="1"/>
  <c r="R204" i="1"/>
  <c r="S204" i="1"/>
  <c r="T361" i="1"/>
  <c r="AB361" i="1" s="1"/>
  <c r="AA361" i="1"/>
  <c r="AA11" i="1"/>
  <c r="T11" i="1"/>
  <c r="AB11" i="1" s="1"/>
  <c r="T53" i="1"/>
  <c r="AB53" i="1" s="1"/>
  <c r="AA53" i="1"/>
  <c r="R178" i="1"/>
  <c r="S178" i="1"/>
  <c r="AA332" i="1"/>
  <c r="AT332" i="1" s="1"/>
  <c r="AV332" i="1" s="1"/>
  <c r="T332" i="1"/>
  <c r="AB332" i="1" s="1"/>
  <c r="AA307" i="1"/>
  <c r="T307" i="1"/>
  <c r="AB307" i="1" s="1"/>
  <c r="R300" i="1"/>
  <c r="S300" i="1"/>
  <c r="R150" i="1"/>
  <c r="S150" i="1"/>
  <c r="S107" i="1"/>
  <c r="R107" i="1"/>
  <c r="AM206" i="1"/>
  <c r="AL206" i="1"/>
  <c r="S283" i="1"/>
  <c r="R283" i="1"/>
  <c r="S249" i="1"/>
  <c r="R249" i="1"/>
  <c r="T321" i="1"/>
  <c r="AB321" i="1" s="1"/>
  <c r="AA321" i="1"/>
  <c r="S289" i="1"/>
  <c r="R289" i="1"/>
  <c r="R344" i="1"/>
  <c r="S344" i="1"/>
  <c r="T177" i="1"/>
  <c r="AB177" i="1" s="1"/>
  <c r="AA177" i="1"/>
  <c r="AT177" i="1" s="1"/>
  <c r="AV177" i="1" s="1"/>
  <c r="AX177" i="1" s="1"/>
  <c r="BB177" i="1" s="1"/>
  <c r="T345" i="1"/>
  <c r="AB345" i="1" s="1"/>
  <c r="AA345" i="1"/>
  <c r="AQ47" i="1"/>
  <c r="AW47" i="1"/>
  <c r="AA229" i="1"/>
  <c r="AT229" i="1" s="1"/>
  <c r="AV229" i="1" s="1"/>
  <c r="AX229" i="1" s="1"/>
  <c r="BB229" i="1" s="1"/>
  <c r="T229" i="1"/>
  <c r="AB229" i="1" s="1"/>
  <c r="T333" i="1"/>
  <c r="AB333" i="1" s="1"/>
  <c r="AA333" i="1"/>
  <c r="AT333" i="1" s="1"/>
  <c r="AV333" i="1" s="1"/>
  <c r="S250" i="1"/>
  <c r="R250" i="1"/>
  <c r="T79" i="1"/>
  <c r="AB79" i="1" s="1"/>
  <c r="AA79" i="1"/>
  <c r="AT79" i="1" s="1"/>
  <c r="AV79" i="1" s="1"/>
  <c r="T129" i="1"/>
  <c r="AB129" i="1" s="1"/>
  <c r="AA129" i="1"/>
  <c r="T203" i="1"/>
  <c r="AB203" i="1" s="1"/>
  <c r="AA203" i="1"/>
  <c r="AT203" i="1" s="1"/>
  <c r="AV203" i="1" s="1"/>
  <c r="S179" i="1"/>
  <c r="R179" i="1"/>
  <c r="AA320" i="1"/>
  <c r="T320" i="1"/>
  <c r="AB320" i="1" s="1"/>
  <c r="T358" i="1"/>
  <c r="AB358" i="1" s="1"/>
  <c r="AA358" i="1"/>
  <c r="R352" i="1"/>
  <c r="S352" i="1"/>
  <c r="N80" i="1"/>
  <c r="O71" i="1"/>
  <c r="S93" i="1"/>
  <c r="R93" i="1"/>
  <c r="AA21" i="1"/>
  <c r="AT21" i="1" s="1"/>
  <c r="AV21" i="1" s="1"/>
  <c r="AX21" i="1" s="1"/>
  <c r="BB21" i="1" s="1"/>
  <c r="T21" i="1"/>
  <c r="AB21" i="1" s="1"/>
  <c r="S183" i="1"/>
  <c r="R183" i="1"/>
  <c r="R166" i="1"/>
  <c r="S166" i="1"/>
  <c r="R286" i="1"/>
  <c r="S286" i="1"/>
  <c r="S230" i="1"/>
  <c r="R230" i="1"/>
  <c r="AW43" i="1"/>
  <c r="AQ43" i="1"/>
  <c r="AA111" i="1"/>
  <c r="AT111" i="1" s="1"/>
  <c r="AV111" i="1" s="1"/>
  <c r="T111" i="1"/>
  <c r="AB111" i="1" s="1"/>
  <c r="T145" i="1"/>
  <c r="AB145" i="1" s="1"/>
  <c r="AA145" i="1"/>
  <c r="AT145" i="1" s="1"/>
  <c r="AV145" i="1" s="1"/>
  <c r="T240" i="1"/>
  <c r="AB240" i="1" s="1"/>
  <c r="AA240" i="1"/>
  <c r="AW41" i="1"/>
  <c r="AQ41" i="1"/>
  <c r="S32" i="1"/>
  <c r="R32" i="1"/>
  <c r="T70" i="1"/>
  <c r="AB70" i="1" s="1"/>
  <c r="AA70" i="1"/>
  <c r="AT70" i="1" s="1"/>
  <c r="AV70" i="1" s="1"/>
  <c r="T162" i="1"/>
  <c r="AB162" i="1" s="1"/>
  <c r="AA162" i="1"/>
  <c r="S187" i="1"/>
  <c r="R187" i="1"/>
  <c r="AW55" i="1"/>
  <c r="AQ55" i="1"/>
  <c r="T92" i="1"/>
  <c r="AB92" i="1" s="1"/>
  <c r="AA92" i="1"/>
  <c r="AT92" i="1" s="1"/>
  <c r="AV92" i="1" s="1"/>
  <c r="T108" i="1"/>
  <c r="AB108" i="1" s="1"/>
  <c r="AA108" i="1"/>
  <c r="T357" i="1"/>
  <c r="AB357" i="1" s="1"/>
  <c r="AA357" i="1"/>
  <c r="AT357" i="1" s="1"/>
  <c r="AV357" i="1" s="1"/>
  <c r="AX357" i="1" s="1"/>
  <c r="BB357" i="1" s="1"/>
  <c r="AY34" i="1"/>
  <c r="AS34" i="1"/>
  <c r="AR34" i="1"/>
  <c r="AA34" i="1"/>
  <c r="AT34" i="1" s="1"/>
  <c r="AV34" i="1" s="1"/>
  <c r="AX34" i="1" s="1"/>
  <c r="BB34" i="1" s="1"/>
  <c r="T34" i="1"/>
  <c r="AB34" i="1" s="1"/>
  <c r="AM41" i="1"/>
  <c r="AL41" i="1"/>
  <c r="R196" i="1"/>
  <c r="S196" i="1"/>
  <c r="AA324" i="1"/>
  <c r="T324" i="1"/>
  <c r="AB324" i="1" s="1"/>
  <c r="T331" i="1"/>
  <c r="AB331" i="1" s="1"/>
  <c r="AA331" i="1"/>
  <c r="S375" i="1"/>
  <c r="R375" i="1"/>
  <c r="T309" i="1"/>
  <c r="AB309" i="1" s="1"/>
  <c r="AA309" i="1"/>
  <c r="S234" i="1"/>
  <c r="R234" i="1"/>
  <c r="S119" i="1"/>
  <c r="R119" i="1"/>
  <c r="AA180" i="1"/>
  <c r="T180" i="1"/>
  <c r="AB180" i="1" s="1"/>
  <c r="S163" i="1"/>
  <c r="R163" i="1"/>
  <c r="T312" i="1"/>
  <c r="AB312" i="1" s="1"/>
  <c r="AA312" i="1"/>
  <c r="AT312" i="1" s="1"/>
  <c r="AV312" i="1" s="1"/>
  <c r="AX312" i="1" s="1"/>
  <c r="BB312" i="1" s="1"/>
  <c r="T346" i="1"/>
  <c r="AB346" i="1" s="1"/>
  <c r="AA346" i="1"/>
  <c r="S303" i="1"/>
  <c r="R303" i="1"/>
  <c r="S31" i="1"/>
  <c r="R31" i="1"/>
  <c r="R190" i="1"/>
  <c r="S190" i="1"/>
  <c r="S246" i="1"/>
  <c r="R246" i="1"/>
  <c r="O48" i="1"/>
  <c r="N57" i="1"/>
  <c r="AM35" i="1"/>
  <c r="AL35" i="1"/>
  <c r="R164" i="1"/>
  <c r="S164" i="1"/>
  <c r="R354" i="1"/>
  <c r="S354" i="1"/>
  <c r="R292" i="1"/>
  <c r="S292" i="1"/>
  <c r="R366" i="1"/>
  <c r="S366" i="1"/>
  <c r="AA132" i="1"/>
  <c r="T132" i="1"/>
  <c r="AB132" i="1" s="1"/>
  <c r="T296" i="1"/>
  <c r="AB296" i="1" s="1"/>
  <c r="AA296" i="1"/>
  <c r="S242" i="1"/>
  <c r="R242" i="1"/>
  <c r="AA24" i="1"/>
  <c r="AT24" i="1" s="1"/>
  <c r="AV24" i="1" s="1"/>
  <c r="AX24" i="1" s="1"/>
  <c r="BB24" i="1" s="1"/>
  <c r="T24" i="1"/>
  <c r="AB24" i="1" s="1"/>
  <c r="AA25" i="1"/>
  <c r="T25" i="1"/>
  <c r="AB25" i="1" s="1"/>
  <c r="T46" i="1"/>
  <c r="AB46" i="1" s="1"/>
  <c r="AA46" i="1"/>
  <c r="T248" i="1"/>
  <c r="AB248" i="1" s="1"/>
  <c r="AA248" i="1"/>
  <c r="AT248" i="1" s="1"/>
  <c r="AV248" i="1" s="1"/>
  <c r="AM285" i="1"/>
  <c r="AL285" i="1"/>
  <c r="T337" i="1"/>
  <c r="AB337" i="1" s="1"/>
  <c r="AA337" i="1"/>
  <c r="AT337" i="1" s="1"/>
  <c r="AV337" i="1" s="1"/>
  <c r="AX337" i="1" s="1"/>
  <c r="BB337" i="1" s="1"/>
  <c r="S285" i="1" l="1"/>
  <c r="R285" i="1"/>
  <c r="T196" i="1"/>
  <c r="AB196" i="1" s="1"/>
  <c r="AA196" i="1"/>
  <c r="N89" i="1"/>
  <c r="O80" i="1"/>
  <c r="T234" i="1"/>
  <c r="AB234" i="1" s="1"/>
  <c r="AA234" i="1"/>
  <c r="AT25" i="1"/>
  <c r="AV25" i="1" s="1"/>
  <c r="AX25" i="1" s="1"/>
  <c r="BB25" i="1" s="1"/>
  <c r="AT132" i="1"/>
  <c r="AV132" i="1" s="1"/>
  <c r="AX132" i="1" s="1"/>
  <c r="BB132" i="1" s="1"/>
  <c r="T292" i="1"/>
  <c r="AB292" i="1" s="1"/>
  <c r="AA292" i="1"/>
  <c r="AA164" i="1"/>
  <c r="T164" i="1"/>
  <c r="AB164" i="1" s="1"/>
  <c r="T190" i="1"/>
  <c r="AB190" i="1" s="1"/>
  <c r="AA190" i="1"/>
  <c r="R41" i="1"/>
  <c r="S41" i="1"/>
  <c r="AT320" i="1"/>
  <c r="AV320" i="1" s="1"/>
  <c r="AT46" i="1"/>
  <c r="AV46" i="1" s="1"/>
  <c r="AX46" i="1" s="1"/>
  <c r="BB46" i="1" s="1"/>
  <c r="AT296" i="1"/>
  <c r="AV296" i="1" s="1"/>
  <c r="T246" i="1"/>
  <c r="AB246" i="1" s="1"/>
  <c r="AA246" i="1"/>
  <c r="AT246" i="1" s="1"/>
  <c r="AV246" i="1" s="1"/>
  <c r="AA31" i="1"/>
  <c r="T31" i="1"/>
  <c r="AB31" i="1" s="1"/>
  <c r="AT346" i="1"/>
  <c r="AV346" i="1" s="1"/>
  <c r="AX346" i="1" s="1"/>
  <c r="BB346" i="1" s="1"/>
  <c r="T163" i="1"/>
  <c r="AB163" i="1" s="1"/>
  <c r="AA163" i="1"/>
  <c r="AA119" i="1"/>
  <c r="T119" i="1"/>
  <c r="AB119" i="1" s="1"/>
  <c r="AT309" i="1"/>
  <c r="AV309" i="1" s="1"/>
  <c r="AT331" i="1"/>
  <c r="AV331" i="1" s="1"/>
  <c r="AT108" i="1"/>
  <c r="AV108" i="1" s="1"/>
  <c r="AX55" i="1"/>
  <c r="BB55" i="1" s="1"/>
  <c r="AR55" i="1"/>
  <c r="AS55" i="1"/>
  <c r="AY55" i="1"/>
  <c r="AT162" i="1"/>
  <c r="AV162" i="1" s="1"/>
  <c r="AA32" i="1"/>
  <c r="AT32" i="1" s="1"/>
  <c r="AV32" i="1" s="1"/>
  <c r="AX32" i="1" s="1"/>
  <c r="BB32" i="1" s="1"/>
  <c r="T32" i="1"/>
  <c r="AB32" i="1" s="1"/>
  <c r="AT240" i="1"/>
  <c r="AV240" i="1" s="1"/>
  <c r="AX240" i="1" s="1"/>
  <c r="BB240" i="1" s="1"/>
  <c r="T230" i="1"/>
  <c r="AB230" i="1" s="1"/>
  <c r="AA230" i="1"/>
  <c r="AT230" i="1" s="1"/>
  <c r="AV230" i="1" s="1"/>
  <c r="AW71" i="1"/>
  <c r="AQ71" i="1"/>
  <c r="AT358" i="1"/>
  <c r="AV358" i="1" s="1"/>
  <c r="T179" i="1"/>
  <c r="AB179" i="1" s="1"/>
  <c r="AA179" i="1"/>
  <c r="AT129" i="1"/>
  <c r="AV129" i="1" s="1"/>
  <c r="T250" i="1"/>
  <c r="AB250" i="1" s="1"/>
  <c r="AA250" i="1"/>
  <c r="AT250" i="1" s="1"/>
  <c r="AV250" i="1" s="1"/>
  <c r="AT345" i="1"/>
  <c r="AV345" i="1" s="1"/>
  <c r="AT321" i="1"/>
  <c r="AV321" i="1" s="1"/>
  <c r="AX321" i="1" s="1"/>
  <c r="BB321" i="1" s="1"/>
  <c r="AA283" i="1"/>
  <c r="T283" i="1"/>
  <c r="AB283" i="1" s="1"/>
  <c r="AA107" i="1"/>
  <c r="T107" i="1"/>
  <c r="AB107" i="1" s="1"/>
  <c r="AT53" i="1"/>
  <c r="AV53" i="1" s="1"/>
  <c r="AX53" i="1" s="1"/>
  <c r="BB53" i="1" s="1"/>
  <c r="AT361" i="1"/>
  <c r="AV361" i="1" s="1"/>
  <c r="AT173" i="1"/>
  <c r="AV173" i="1" s="1"/>
  <c r="AT305" i="1"/>
  <c r="AV305" i="1" s="1"/>
  <c r="AT96" i="1"/>
  <c r="AV96" i="1" s="1"/>
  <c r="AX96" i="1" s="1"/>
  <c r="BB96" i="1" s="1"/>
  <c r="AT228" i="1"/>
  <c r="AV228" i="1" s="1"/>
  <c r="AT125" i="1"/>
  <c r="AV125" i="1" s="1"/>
  <c r="AT131" i="1"/>
  <c r="AV131" i="1" s="1"/>
  <c r="AY39" i="1"/>
  <c r="AS39" i="1"/>
  <c r="AR39" i="1"/>
  <c r="T199" i="1"/>
  <c r="AB199" i="1" s="1"/>
  <c r="AA199" i="1"/>
  <c r="AT199" i="1" s="1"/>
  <c r="AV199" i="1" s="1"/>
  <c r="AT16" i="1"/>
  <c r="AV16" i="1" s="1"/>
  <c r="AX16" i="1" s="1"/>
  <c r="BB16" i="1" s="1"/>
  <c r="AT349" i="1"/>
  <c r="AV349" i="1" s="1"/>
  <c r="AT329" i="1"/>
  <c r="AV329" i="1" s="1"/>
  <c r="T259" i="1"/>
  <c r="AB259" i="1" s="1"/>
  <c r="AA259" i="1"/>
  <c r="T169" i="1"/>
  <c r="AB169" i="1" s="1"/>
  <c r="AA169" i="1"/>
  <c r="AT169" i="1" s="1"/>
  <c r="AV169" i="1" s="1"/>
  <c r="AT165" i="1"/>
  <c r="AV165" i="1" s="1"/>
  <c r="AA295" i="1"/>
  <c r="T295" i="1"/>
  <c r="AB295" i="1" s="1"/>
  <c r="AT210" i="1"/>
  <c r="AV210" i="1" s="1"/>
  <c r="AT135" i="1"/>
  <c r="AV135" i="1" s="1"/>
  <c r="AT102" i="1"/>
  <c r="AV102" i="1" s="1"/>
  <c r="T189" i="1"/>
  <c r="AB189" i="1" s="1"/>
  <c r="AA189" i="1"/>
  <c r="AT189" i="1" s="1"/>
  <c r="AV189" i="1" s="1"/>
  <c r="AT293" i="1"/>
  <c r="AV293" i="1" s="1"/>
  <c r="AS62" i="1"/>
  <c r="AY62" i="1"/>
  <c r="AR62" i="1"/>
  <c r="AT317" i="1"/>
  <c r="AV317" i="1" s="1"/>
  <c r="AT112" i="1"/>
  <c r="AV112" i="1" s="1"/>
  <c r="AX112" i="1" s="1"/>
  <c r="BB112" i="1" s="1"/>
  <c r="AT355" i="1"/>
  <c r="AV355" i="1" s="1"/>
  <c r="AX355" i="1" s="1"/>
  <c r="BB355" i="1" s="1"/>
  <c r="AS45" i="1"/>
  <c r="AR45" i="1"/>
  <c r="AY45" i="1"/>
  <c r="T117" i="1"/>
  <c r="AB117" i="1" s="1"/>
  <c r="AA117" i="1"/>
  <c r="AA197" i="1"/>
  <c r="T197" i="1"/>
  <c r="AB197" i="1" s="1"/>
  <c r="AT83" i="1"/>
  <c r="AV83" i="1" s="1"/>
  <c r="AT343" i="1"/>
  <c r="AV343" i="1" s="1"/>
  <c r="T109" i="1"/>
  <c r="AB109" i="1" s="1"/>
  <c r="AA109" i="1"/>
  <c r="AT109" i="1" s="1"/>
  <c r="AV109" i="1" s="1"/>
  <c r="AT369" i="1"/>
  <c r="AV369" i="1" s="1"/>
  <c r="T101" i="1"/>
  <c r="AB101" i="1" s="1"/>
  <c r="AA101" i="1"/>
  <c r="AT101" i="1" s="1"/>
  <c r="AV101" i="1" s="1"/>
  <c r="AT315" i="1"/>
  <c r="AV315" i="1" s="1"/>
  <c r="AT308" i="1"/>
  <c r="AV308" i="1" s="1"/>
  <c r="AT100" i="1"/>
  <c r="AV100" i="1" s="1"/>
  <c r="AT81" i="1"/>
  <c r="AV81" i="1" s="1"/>
  <c r="AT319" i="1"/>
  <c r="AV319" i="1" s="1"/>
  <c r="AX319" i="1" s="1"/>
  <c r="BB319" i="1" s="1"/>
  <c r="AT194" i="1"/>
  <c r="AV194" i="1" s="1"/>
  <c r="AA103" i="1"/>
  <c r="T103" i="1"/>
  <c r="AB103" i="1" s="1"/>
  <c r="AT47" i="1"/>
  <c r="AV47" i="1" s="1"/>
  <c r="AT124" i="1"/>
  <c r="AV124" i="1" s="1"/>
  <c r="T297" i="1"/>
  <c r="AB297" i="1" s="1"/>
  <c r="AA297" i="1"/>
  <c r="AT297" i="1" s="1"/>
  <c r="AV297" i="1" s="1"/>
  <c r="AA225" i="1"/>
  <c r="T225" i="1"/>
  <c r="AB225" i="1" s="1"/>
  <c r="T236" i="1"/>
  <c r="AB236" i="1" s="1"/>
  <c r="AA236" i="1"/>
  <c r="AT236" i="1" s="1"/>
  <c r="AV236" i="1" s="1"/>
  <c r="T371" i="1"/>
  <c r="AB371" i="1" s="1"/>
  <c r="AA371" i="1"/>
  <c r="AT44" i="1"/>
  <c r="AV44" i="1" s="1"/>
  <c r="AX44" i="1" s="1"/>
  <c r="BB44" i="1" s="1"/>
  <c r="AT301" i="1"/>
  <c r="AV301" i="1" s="1"/>
  <c r="AX301" i="1" s="1"/>
  <c r="BB301" i="1" s="1"/>
  <c r="AT360" i="1"/>
  <c r="AV360" i="1" s="1"/>
  <c r="AT327" i="1"/>
  <c r="AV327" i="1" s="1"/>
  <c r="T160" i="1"/>
  <c r="AB160" i="1" s="1"/>
  <c r="AA160" i="1"/>
  <c r="AT160" i="1" s="1"/>
  <c r="AV160" i="1" s="1"/>
  <c r="AT153" i="1"/>
  <c r="AV153" i="1" s="1"/>
  <c r="AT99" i="1"/>
  <c r="AV99" i="1" s="1"/>
  <c r="AT121" i="1"/>
  <c r="AV121" i="1" s="1"/>
  <c r="AX121" i="1" s="1"/>
  <c r="BB121" i="1" s="1"/>
  <c r="AT133" i="1"/>
  <c r="AV133" i="1" s="1"/>
  <c r="AT61" i="1"/>
  <c r="AV61" i="1" s="1"/>
  <c r="AT87" i="1"/>
  <c r="AV87" i="1" s="1"/>
  <c r="AX87" i="1" s="1"/>
  <c r="BB87" i="1" s="1"/>
  <c r="AT253" i="1"/>
  <c r="AV253" i="1" s="1"/>
  <c r="T185" i="1"/>
  <c r="AB185" i="1" s="1"/>
  <c r="AA185" i="1"/>
  <c r="AT185" i="1" s="1"/>
  <c r="AV185" i="1" s="1"/>
  <c r="T238" i="1"/>
  <c r="AB238" i="1" s="1"/>
  <c r="AA238" i="1"/>
  <c r="AA233" i="1"/>
  <c r="T233" i="1"/>
  <c r="AB233" i="1" s="1"/>
  <c r="T120" i="1"/>
  <c r="AB120" i="1" s="1"/>
  <c r="AA120" i="1"/>
  <c r="AA33" i="1"/>
  <c r="T33" i="1"/>
  <c r="AB33" i="1" s="1"/>
  <c r="T226" i="1"/>
  <c r="AB226" i="1" s="1"/>
  <c r="AA226" i="1"/>
  <c r="AT244" i="1"/>
  <c r="AV244" i="1" s="1"/>
  <c r="AT110" i="1"/>
  <c r="AV110" i="1" s="1"/>
  <c r="AA374" i="1"/>
  <c r="AT374" i="1" s="1"/>
  <c r="AV374" i="1" s="1"/>
  <c r="T374" i="1"/>
  <c r="AB374" i="1" s="1"/>
  <c r="T149" i="1"/>
  <c r="AB149" i="1" s="1"/>
  <c r="AA149" i="1"/>
  <c r="AT149" i="1" s="1"/>
  <c r="AV149" i="1" s="1"/>
  <c r="AT370" i="1"/>
  <c r="AV370" i="1" s="1"/>
  <c r="AT323" i="1"/>
  <c r="AV323" i="1" s="1"/>
  <c r="AT341" i="1"/>
  <c r="AV341" i="1" s="1"/>
  <c r="T344" i="1"/>
  <c r="AB344" i="1" s="1"/>
  <c r="AA344" i="1"/>
  <c r="T300" i="1"/>
  <c r="AB300" i="1" s="1"/>
  <c r="AA300" i="1"/>
  <c r="AT300" i="1" s="1"/>
  <c r="AV300" i="1" s="1"/>
  <c r="T170" i="1"/>
  <c r="AB170" i="1" s="1"/>
  <c r="AA170" i="1"/>
  <c r="T158" i="1"/>
  <c r="AB158" i="1" s="1"/>
  <c r="AA158" i="1"/>
  <c r="AT158" i="1" s="1"/>
  <c r="AV158" i="1" s="1"/>
  <c r="S152" i="1"/>
  <c r="R152" i="1"/>
  <c r="S265" i="1"/>
  <c r="R265" i="1"/>
  <c r="T146" i="1"/>
  <c r="AB146" i="1" s="1"/>
  <c r="AA146" i="1"/>
  <c r="T288" i="1"/>
  <c r="AB288" i="1" s="1"/>
  <c r="AA288" i="1"/>
  <c r="AT288" i="1" s="1"/>
  <c r="AV288" i="1" s="1"/>
  <c r="S269" i="1"/>
  <c r="R269" i="1"/>
  <c r="S220" i="1"/>
  <c r="R220" i="1"/>
  <c r="T348" i="1"/>
  <c r="AB348" i="1" s="1"/>
  <c r="AA348" i="1"/>
  <c r="AA342" i="1"/>
  <c r="T342" i="1"/>
  <c r="AB342" i="1" s="1"/>
  <c r="S214" i="1"/>
  <c r="R214" i="1"/>
  <c r="S281" i="1"/>
  <c r="R281" i="1"/>
  <c r="T174" i="1"/>
  <c r="AB174" i="1" s="1"/>
  <c r="AA174" i="1"/>
  <c r="S255" i="1"/>
  <c r="R255" i="1"/>
  <c r="S277" i="1"/>
  <c r="R277" i="1"/>
  <c r="R51" i="1"/>
  <c r="S51" i="1"/>
  <c r="T366" i="1"/>
  <c r="AB366" i="1" s="1"/>
  <c r="AA366" i="1"/>
  <c r="R35" i="1"/>
  <c r="S35" i="1"/>
  <c r="T166" i="1"/>
  <c r="AB166" i="1" s="1"/>
  <c r="AA166" i="1"/>
  <c r="N66" i="1"/>
  <c r="O57" i="1"/>
  <c r="AA375" i="1"/>
  <c r="AT375" i="1" s="1"/>
  <c r="AV375" i="1" s="1"/>
  <c r="AX375" i="1" s="1"/>
  <c r="BB375" i="1" s="1"/>
  <c r="T375" i="1"/>
  <c r="AB375" i="1" s="1"/>
  <c r="T187" i="1"/>
  <c r="AB187" i="1" s="1"/>
  <c r="AA187" i="1"/>
  <c r="AT187" i="1" s="1"/>
  <c r="AV187" i="1" s="1"/>
  <c r="AY41" i="1"/>
  <c r="AR41" i="1"/>
  <c r="AS41" i="1"/>
  <c r="AR43" i="1"/>
  <c r="AS43" i="1"/>
  <c r="AY43" i="1"/>
  <c r="T183" i="1"/>
  <c r="AB183" i="1" s="1"/>
  <c r="AA183" i="1"/>
  <c r="T93" i="1"/>
  <c r="AB93" i="1" s="1"/>
  <c r="AA93" i="1"/>
  <c r="AT93" i="1" s="1"/>
  <c r="AV93" i="1" s="1"/>
  <c r="T289" i="1"/>
  <c r="AB289" i="1" s="1"/>
  <c r="AA289" i="1"/>
  <c r="AA249" i="1"/>
  <c r="T249" i="1"/>
  <c r="AB249" i="1" s="1"/>
  <c r="T267" i="1"/>
  <c r="AB267" i="1" s="1"/>
  <c r="AA267" i="1"/>
  <c r="T171" i="1"/>
  <c r="AB171" i="1" s="1"/>
  <c r="AA171" i="1"/>
  <c r="AT171" i="1" s="1"/>
  <c r="AV171" i="1" s="1"/>
  <c r="T175" i="1"/>
  <c r="AB175" i="1" s="1"/>
  <c r="AA175" i="1"/>
  <c r="AW54" i="1"/>
  <c r="AQ54" i="1"/>
  <c r="T97" i="1"/>
  <c r="AB97" i="1" s="1"/>
  <c r="AA97" i="1"/>
  <c r="T252" i="1"/>
  <c r="AB252" i="1" s="1"/>
  <c r="AA252" i="1"/>
  <c r="AT252" i="1" s="1"/>
  <c r="AV252" i="1" s="1"/>
  <c r="T372" i="1"/>
  <c r="AB372" i="1" s="1"/>
  <c r="AA372" i="1"/>
  <c r="T105" i="1"/>
  <c r="AB105" i="1" s="1"/>
  <c r="AA105" i="1"/>
  <c r="AT105" i="1" s="1"/>
  <c r="AV105" i="1" s="1"/>
  <c r="AX105" i="1" s="1"/>
  <c r="BB105" i="1" s="1"/>
  <c r="T195" i="1"/>
  <c r="AB195" i="1" s="1"/>
  <c r="AA195" i="1"/>
  <c r="T113" i="1"/>
  <c r="AB113" i="1" s="1"/>
  <c r="AA113" i="1"/>
  <c r="AT113" i="1" s="1"/>
  <c r="AV113" i="1" s="1"/>
  <c r="T198" i="1"/>
  <c r="AB198" i="1" s="1"/>
  <c r="AA198" i="1"/>
  <c r="T201" i="1"/>
  <c r="AB201" i="1" s="1"/>
  <c r="AA201" i="1"/>
  <c r="AT201" i="1" s="1"/>
  <c r="AV201" i="1" s="1"/>
  <c r="T161" i="1"/>
  <c r="AB161" i="1" s="1"/>
  <c r="AA161" i="1"/>
  <c r="AA241" i="1"/>
  <c r="T241" i="1"/>
  <c r="AB241" i="1" s="1"/>
  <c r="T275" i="1"/>
  <c r="AB275" i="1" s="1"/>
  <c r="AA275" i="1"/>
  <c r="T191" i="1"/>
  <c r="AB191" i="1" s="1"/>
  <c r="AA191" i="1"/>
  <c r="AT191" i="1" s="1"/>
  <c r="AV191" i="1" s="1"/>
  <c r="AW64" i="1"/>
  <c r="AQ64" i="1"/>
  <c r="AW50" i="1"/>
  <c r="AQ50" i="1"/>
  <c r="AW52" i="1"/>
  <c r="AQ52" i="1"/>
  <c r="AW56" i="1"/>
  <c r="AQ56" i="1"/>
  <c r="AA200" i="1"/>
  <c r="AT200" i="1" s="1"/>
  <c r="AV200" i="1" s="1"/>
  <c r="T200" i="1"/>
  <c r="AB200" i="1" s="1"/>
  <c r="T354" i="1"/>
  <c r="AB354" i="1" s="1"/>
  <c r="AA354" i="1"/>
  <c r="AT354" i="1" s="1"/>
  <c r="AV354" i="1" s="1"/>
  <c r="T242" i="1"/>
  <c r="AB242" i="1" s="1"/>
  <c r="AA242" i="1"/>
  <c r="AA303" i="1"/>
  <c r="T303" i="1"/>
  <c r="AB303" i="1" s="1"/>
  <c r="AW48" i="1"/>
  <c r="AQ48" i="1"/>
  <c r="AT180" i="1"/>
  <c r="AV180" i="1" s="1"/>
  <c r="AT324" i="1"/>
  <c r="AV324" i="1" s="1"/>
  <c r="T286" i="1"/>
  <c r="AB286" i="1" s="1"/>
  <c r="AA286" i="1"/>
  <c r="T352" i="1"/>
  <c r="AB352" i="1" s="1"/>
  <c r="AA352" i="1"/>
  <c r="AT352" i="1" s="1"/>
  <c r="AV352" i="1" s="1"/>
  <c r="AS47" i="1"/>
  <c r="AR47" i="1"/>
  <c r="AY47" i="1"/>
  <c r="AX47" i="1"/>
  <c r="BB47" i="1" s="1"/>
  <c r="S206" i="1"/>
  <c r="R206" i="1"/>
  <c r="T150" i="1"/>
  <c r="AB150" i="1" s="1"/>
  <c r="AA150" i="1"/>
  <c r="AT150" i="1" s="1"/>
  <c r="AV150" i="1" s="1"/>
  <c r="AX150" i="1" s="1"/>
  <c r="BB150" i="1" s="1"/>
  <c r="AT307" i="1"/>
  <c r="AV307" i="1" s="1"/>
  <c r="T178" i="1"/>
  <c r="AB178" i="1" s="1"/>
  <c r="AA178" i="1"/>
  <c r="AT11" i="1"/>
  <c r="AV11" i="1" s="1"/>
  <c r="AX11" i="1" s="1"/>
  <c r="BB11" i="1" s="1"/>
  <c r="AA204" i="1"/>
  <c r="AT204" i="1" s="1"/>
  <c r="AV204" i="1" s="1"/>
  <c r="AX204" i="1" s="1"/>
  <c r="BB204" i="1" s="1"/>
  <c r="T204" i="1"/>
  <c r="AB204" i="1" s="1"/>
  <c r="AT48" i="1"/>
  <c r="AV48" i="1" s="1"/>
  <c r="AA45" i="1"/>
  <c r="T45" i="1"/>
  <c r="AB45" i="1" s="1"/>
  <c r="T356" i="1"/>
  <c r="AB356" i="1" s="1"/>
  <c r="AA356" i="1"/>
  <c r="AA49" i="1"/>
  <c r="T49" i="1"/>
  <c r="AB49" i="1" s="1"/>
  <c r="N72" i="1"/>
  <c r="O63" i="1"/>
  <c r="S148" i="1"/>
  <c r="R148" i="1"/>
  <c r="AT208" i="1"/>
  <c r="AV208" i="1" s="1"/>
  <c r="S279" i="1"/>
  <c r="R279" i="1"/>
  <c r="R37" i="1"/>
  <c r="S37" i="1"/>
  <c r="AT237" i="1"/>
  <c r="AV237" i="1" s="1"/>
  <c r="S218" i="1"/>
  <c r="R218" i="1"/>
  <c r="T298" i="1"/>
  <c r="AB298" i="1" s="1"/>
  <c r="AA298" i="1"/>
  <c r="AT29" i="1"/>
  <c r="AV29" i="1" s="1"/>
  <c r="AX29" i="1" s="1"/>
  <c r="BB29" i="1" s="1"/>
  <c r="S261" i="1"/>
  <c r="R261" i="1"/>
  <c r="AT74" i="1"/>
  <c r="AV74" i="1" s="1"/>
  <c r="S273" i="1"/>
  <c r="R273" i="1"/>
  <c r="T43" i="1"/>
  <c r="AB43" i="1" s="1"/>
  <c r="AA43" i="1"/>
  <c r="AA188" i="1"/>
  <c r="T188" i="1"/>
  <c r="AB188" i="1" s="1"/>
  <c r="AT52" i="1"/>
  <c r="AV52" i="1" s="1"/>
  <c r="T294" i="1"/>
  <c r="AB294" i="1" s="1"/>
  <c r="AA294" i="1"/>
  <c r="AT294" i="1" s="1"/>
  <c r="AV294" i="1" s="1"/>
  <c r="AX294" i="1" s="1"/>
  <c r="BB294" i="1" s="1"/>
  <c r="AA168" i="1"/>
  <c r="AT168" i="1" s="1"/>
  <c r="AV168" i="1" s="1"/>
  <c r="AX168" i="1" s="1"/>
  <c r="BB168" i="1" s="1"/>
  <c r="T168" i="1"/>
  <c r="AB168" i="1" s="1"/>
  <c r="AT66" i="1"/>
  <c r="AV66" i="1" s="1"/>
  <c r="S263" i="1"/>
  <c r="R263" i="1"/>
  <c r="AT328" i="1"/>
  <c r="AV328" i="1" s="1"/>
  <c r="AX328" i="1" s="1"/>
  <c r="BB328" i="1" s="1"/>
  <c r="AT28" i="1"/>
  <c r="AV28" i="1" s="1"/>
  <c r="AX28" i="1" s="1"/>
  <c r="BB28" i="1" s="1"/>
  <c r="T338" i="1"/>
  <c r="AB338" i="1" s="1"/>
  <c r="AA338" i="1"/>
  <c r="AT338" i="1" s="1"/>
  <c r="AV338" i="1" s="1"/>
  <c r="AT40" i="1"/>
  <c r="AV40" i="1" s="1"/>
  <c r="AX40" i="1" s="1"/>
  <c r="BB40" i="1" s="1"/>
  <c r="AT54" i="1"/>
  <c r="AV54" i="1" s="1"/>
  <c r="AT216" i="1"/>
  <c r="AV216" i="1" s="1"/>
  <c r="T373" i="1"/>
  <c r="AB373" i="1" s="1"/>
  <c r="AA373" i="1"/>
  <c r="S271" i="1"/>
  <c r="R271" i="1"/>
  <c r="AA340" i="1"/>
  <c r="AT340" i="1" s="1"/>
  <c r="AV340" i="1" s="1"/>
  <c r="T340" i="1"/>
  <c r="AB340" i="1" s="1"/>
  <c r="AT184" i="1"/>
  <c r="AV184" i="1" s="1"/>
  <c r="AX184" i="1" s="1"/>
  <c r="BB184" i="1" s="1"/>
  <c r="AT62" i="1"/>
  <c r="AV62" i="1" s="1"/>
  <c r="AX62" i="1" s="1"/>
  <c r="BB62" i="1" s="1"/>
  <c r="T182" i="1"/>
  <c r="AB182" i="1" s="1"/>
  <c r="AA182" i="1"/>
  <c r="S144" i="1"/>
  <c r="R144" i="1"/>
  <c r="AT26" i="1"/>
  <c r="AV26" i="1" s="1"/>
  <c r="AX26" i="1" s="1"/>
  <c r="BB26" i="1" s="1"/>
  <c r="S202" i="1"/>
  <c r="R202" i="1"/>
  <c r="AT127" i="1"/>
  <c r="AV127" i="1" s="1"/>
  <c r="S156" i="1"/>
  <c r="R156" i="1"/>
  <c r="AA39" i="1"/>
  <c r="T39" i="1"/>
  <c r="AB39" i="1" s="1"/>
  <c r="N82" i="1"/>
  <c r="O73" i="1"/>
  <c r="N68" i="1"/>
  <c r="O59" i="1"/>
  <c r="AT115" i="1"/>
  <c r="AV115" i="1" s="1"/>
  <c r="AT77" i="1"/>
  <c r="AV77" i="1" s="1"/>
  <c r="N70" i="1"/>
  <c r="O61" i="1"/>
  <c r="AT20" i="1"/>
  <c r="AV20" i="1" s="1"/>
  <c r="AX20" i="1" s="1"/>
  <c r="BB20" i="1" s="1"/>
  <c r="S257" i="1"/>
  <c r="R257" i="1"/>
  <c r="S10" i="1"/>
  <c r="R10" i="1"/>
  <c r="N74" i="1"/>
  <c r="O65" i="1"/>
  <c r="BB30" i="1"/>
  <c r="S222" i="1"/>
  <c r="R222" i="1"/>
  <c r="T10" i="1" l="1"/>
  <c r="AB10" i="1" s="1"/>
  <c r="AA10" i="1"/>
  <c r="AT10" i="1" s="1"/>
  <c r="AV10" i="1" s="1"/>
  <c r="AX10" i="1" s="1"/>
  <c r="N91" i="1"/>
  <c r="O82" i="1"/>
  <c r="T273" i="1"/>
  <c r="AB273" i="1" s="1"/>
  <c r="AA273" i="1"/>
  <c r="AT273" i="1" s="1"/>
  <c r="AV273" i="1" s="1"/>
  <c r="T218" i="1"/>
  <c r="AB218" i="1" s="1"/>
  <c r="AA218" i="1"/>
  <c r="T148" i="1"/>
  <c r="AB148" i="1" s="1"/>
  <c r="AA148" i="1"/>
  <c r="AT148" i="1" s="1"/>
  <c r="AV148" i="1" s="1"/>
  <c r="AX148" i="1" s="1"/>
  <c r="BB148" i="1" s="1"/>
  <c r="AW61" i="1"/>
  <c r="AQ61" i="1"/>
  <c r="T144" i="1"/>
  <c r="AB144" i="1" s="1"/>
  <c r="AA144" i="1"/>
  <c r="AT144" i="1" s="1"/>
  <c r="AV144" i="1" s="1"/>
  <c r="T271" i="1"/>
  <c r="AB271" i="1" s="1"/>
  <c r="AA271" i="1"/>
  <c r="AW65" i="1"/>
  <c r="AQ65" i="1"/>
  <c r="T257" i="1"/>
  <c r="AB257" i="1" s="1"/>
  <c r="AA257" i="1"/>
  <c r="N79" i="1"/>
  <c r="O70" i="1"/>
  <c r="N77" i="1"/>
  <c r="O68" i="1"/>
  <c r="AT39" i="1"/>
  <c r="AV39" i="1" s="1"/>
  <c r="AX39" i="1" s="1"/>
  <c r="BB39" i="1" s="1"/>
  <c r="T202" i="1"/>
  <c r="AB202" i="1" s="1"/>
  <c r="AA202" i="1"/>
  <c r="AT202" i="1" s="1"/>
  <c r="AV202" i="1" s="1"/>
  <c r="AX202" i="1" s="1"/>
  <c r="BB202" i="1" s="1"/>
  <c r="AT43" i="1"/>
  <c r="AV43" i="1" s="1"/>
  <c r="AX43" i="1" s="1"/>
  <c r="BB43" i="1" s="1"/>
  <c r="AT298" i="1"/>
  <c r="AV298" i="1" s="1"/>
  <c r="AW63" i="1"/>
  <c r="AQ63" i="1"/>
  <c r="AT356" i="1"/>
  <c r="AV356" i="1" s="1"/>
  <c r="AT178" i="1"/>
  <c r="AV178" i="1" s="1"/>
  <c r="AT303" i="1"/>
  <c r="AV303" i="1" s="1"/>
  <c r="AX303" i="1" s="1"/>
  <c r="BB303" i="1" s="1"/>
  <c r="AT241" i="1"/>
  <c r="AV241" i="1" s="1"/>
  <c r="AT249" i="1"/>
  <c r="AV249" i="1" s="1"/>
  <c r="AX249" i="1" s="1"/>
  <c r="BB249" i="1" s="1"/>
  <c r="N75" i="1"/>
  <c r="O66" i="1"/>
  <c r="AA35" i="1"/>
  <c r="AT35" i="1" s="1"/>
  <c r="AV35" i="1" s="1"/>
  <c r="AX35" i="1" s="1"/>
  <c r="BB35" i="1" s="1"/>
  <c r="T35" i="1"/>
  <c r="AB35" i="1" s="1"/>
  <c r="T51" i="1"/>
  <c r="AB51" i="1" s="1"/>
  <c r="AA51" i="1"/>
  <c r="AT51" i="1" s="1"/>
  <c r="AV51" i="1" s="1"/>
  <c r="AX51" i="1" s="1"/>
  <c r="BB51" i="1" s="1"/>
  <c r="AT342" i="1"/>
  <c r="AV342" i="1" s="1"/>
  <c r="AT226" i="1"/>
  <c r="AV226" i="1" s="1"/>
  <c r="AT120" i="1"/>
  <c r="AV120" i="1" s="1"/>
  <c r="AT238" i="1"/>
  <c r="AV238" i="1" s="1"/>
  <c r="AX238" i="1" s="1"/>
  <c r="BB238" i="1" s="1"/>
  <c r="AT103" i="1"/>
  <c r="AV103" i="1" s="1"/>
  <c r="AX103" i="1" s="1"/>
  <c r="BB103" i="1" s="1"/>
  <c r="AT117" i="1"/>
  <c r="AV117" i="1" s="1"/>
  <c r="AT295" i="1"/>
  <c r="AV295" i="1" s="1"/>
  <c r="AT259" i="1"/>
  <c r="AV259" i="1" s="1"/>
  <c r="AT107" i="1"/>
  <c r="AV107" i="1" s="1"/>
  <c r="AT179" i="1"/>
  <c r="AV179" i="1" s="1"/>
  <c r="AT163" i="1"/>
  <c r="AV163" i="1" s="1"/>
  <c r="AT31" i="1"/>
  <c r="AV31" i="1" s="1"/>
  <c r="AX31" i="1" s="1"/>
  <c r="BB31" i="1" s="1"/>
  <c r="AT190" i="1"/>
  <c r="AV190" i="1" s="1"/>
  <c r="AT292" i="1"/>
  <c r="AV292" i="1" s="1"/>
  <c r="AX292" i="1" s="1"/>
  <c r="BB292" i="1" s="1"/>
  <c r="AT234" i="1"/>
  <c r="AV234" i="1" s="1"/>
  <c r="AT196" i="1"/>
  <c r="AV196" i="1" s="1"/>
  <c r="T222" i="1"/>
  <c r="AB222" i="1" s="1"/>
  <c r="AA222" i="1"/>
  <c r="N83" i="1"/>
  <c r="O74" i="1"/>
  <c r="AW73" i="1"/>
  <c r="AQ73" i="1"/>
  <c r="T156" i="1"/>
  <c r="AB156" i="1" s="1"/>
  <c r="AA156" i="1"/>
  <c r="AT156" i="1" s="1"/>
  <c r="AV156" i="1" s="1"/>
  <c r="AT182" i="1"/>
  <c r="AV182" i="1" s="1"/>
  <c r="AT373" i="1"/>
  <c r="AV373" i="1" s="1"/>
  <c r="AX373" i="1" s="1"/>
  <c r="BB373" i="1" s="1"/>
  <c r="T261" i="1"/>
  <c r="AB261" i="1" s="1"/>
  <c r="AA261" i="1"/>
  <c r="AT261" i="1" s="1"/>
  <c r="AV261" i="1" s="1"/>
  <c r="N81" i="1"/>
  <c r="O72" i="1"/>
  <c r="T206" i="1"/>
  <c r="AB206" i="1" s="1"/>
  <c r="AA206" i="1"/>
  <c r="AT206" i="1" s="1"/>
  <c r="AV206" i="1" s="1"/>
  <c r="AT286" i="1"/>
  <c r="AV286" i="1" s="1"/>
  <c r="AX48" i="1"/>
  <c r="AR48" i="1"/>
  <c r="AY48" i="1"/>
  <c r="AS48" i="1"/>
  <c r="AT242" i="1"/>
  <c r="AV242" i="1" s="1"/>
  <c r="AR52" i="1"/>
  <c r="AX52" i="1"/>
  <c r="AY52" i="1"/>
  <c r="AS52" i="1"/>
  <c r="AR64" i="1"/>
  <c r="AX64" i="1"/>
  <c r="AY64" i="1"/>
  <c r="AS64" i="1"/>
  <c r="AT275" i="1"/>
  <c r="AV275" i="1" s="1"/>
  <c r="AT161" i="1"/>
  <c r="AV161" i="1" s="1"/>
  <c r="AT198" i="1"/>
  <c r="AV198" i="1" s="1"/>
  <c r="AT195" i="1"/>
  <c r="AV195" i="1" s="1"/>
  <c r="AX195" i="1" s="1"/>
  <c r="BB195" i="1" s="1"/>
  <c r="AT372" i="1"/>
  <c r="AV372" i="1" s="1"/>
  <c r="AT97" i="1"/>
  <c r="AV97" i="1" s="1"/>
  <c r="AT175" i="1"/>
  <c r="AV175" i="1" s="1"/>
  <c r="AX175" i="1" s="1"/>
  <c r="BB175" i="1" s="1"/>
  <c r="AT267" i="1"/>
  <c r="AV267" i="1" s="1"/>
  <c r="AX267" i="1" s="1"/>
  <c r="BB267" i="1" s="1"/>
  <c r="AT289" i="1"/>
  <c r="AV289" i="1" s="1"/>
  <c r="AT183" i="1"/>
  <c r="AV183" i="1" s="1"/>
  <c r="AT166" i="1"/>
  <c r="AV166" i="1" s="1"/>
  <c r="AX166" i="1" s="1"/>
  <c r="BB166" i="1" s="1"/>
  <c r="AT366" i="1"/>
  <c r="AV366" i="1" s="1"/>
  <c r="AX366" i="1" s="1"/>
  <c r="BB366" i="1" s="1"/>
  <c r="T277" i="1"/>
  <c r="AB277" i="1" s="1"/>
  <c r="AA277" i="1"/>
  <c r="AT277" i="1" s="1"/>
  <c r="AV277" i="1" s="1"/>
  <c r="AT174" i="1"/>
  <c r="AV174" i="1" s="1"/>
  <c r="T214" i="1"/>
  <c r="AB214" i="1" s="1"/>
  <c r="AA214" i="1"/>
  <c r="AT214" i="1" s="1"/>
  <c r="AV214" i="1" s="1"/>
  <c r="AT348" i="1"/>
  <c r="AV348" i="1" s="1"/>
  <c r="AX348" i="1" s="1"/>
  <c r="BB348" i="1" s="1"/>
  <c r="T269" i="1"/>
  <c r="AB269" i="1" s="1"/>
  <c r="AA269" i="1"/>
  <c r="AT146" i="1"/>
  <c r="AV146" i="1" s="1"/>
  <c r="T152" i="1"/>
  <c r="AB152" i="1" s="1"/>
  <c r="AA152" i="1"/>
  <c r="AT152" i="1" s="1"/>
  <c r="AV152" i="1" s="1"/>
  <c r="AT170" i="1"/>
  <c r="AV170" i="1" s="1"/>
  <c r="AT344" i="1"/>
  <c r="AV344" i="1" s="1"/>
  <c r="AT371" i="1"/>
  <c r="AV371" i="1" s="1"/>
  <c r="AA37" i="1"/>
  <c r="AT37" i="1" s="1"/>
  <c r="AV37" i="1" s="1"/>
  <c r="AX37" i="1" s="1"/>
  <c r="BB37" i="1" s="1"/>
  <c r="T37" i="1"/>
  <c r="AB37" i="1" s="1"/>
  <c r="AT225" i="1"/>
  <c r="AV225" i="1" s="1"/>
  <c r="AT283" i="1"/>
  <c r="AV283" i="1" s="1"/>
  <c r="AX283" i="1" s="1"/>
  <c r="BB283" i="1" s="1"/>
  <c r="AW80" i="1"/>
  <c r="AQ80" i="1"/>
  <c r="T285" i="1"/>
  <c r="AB285" i="1" s="1"/>
  <c r="AA285" i="1"/>
  <c r="AT285" i="1" s="1"/>
  <c r="AV285" i="1" s="1"/>
  <c r="AX285" i="1" s="1"/>
  <c r="BB285" i="1" s="1"/>
  <c r="T263" i="1"/>
  <c r="AB263" i="1" s="1"/>
  <c r="AA263" i="1"/>
  <c r="AW59" i="1"/>
  <c r="AQ59" i="1"/>
  <c r="AT188" i="1"/>
  <c r="AV188" i="1" s="1"/>
  <c r="T279" i="1"/>
  <c r="AB279" i="1" s="1"/>
  <c r="AA279" i="1"/>
  <c r="AT279" i="1" s="1"/>
  <c r="AV279" i="1" s="1"/>
  <c r="AT49" i="1"/>
  <c r="AV49" i="1" s="1"/>
  <c r="AX49" i="1" s="1"/>
  <c r="BB49" i="1" s="1"/>
  <c r="AT45" i="1"/>
  <c r="AV45" i="1" s="1"/>
  <c r="AX45" i="1" s="1"/>
  <c r="BB45" i="1" s="1"/>
  <c r="AR56" i="1"/>
  <c r="AX56" i="1"/>
  <c r="AS56" i="1"/>
  <c r="AY56" i="1"/>
  <c r="AS50" i="1"/>
  <c r="AY50" i="1"/>
  <c r="AR50" i="1"/>
  <c r="AX50" i="1"/>
  <c r="BB50" i="1" s="1"/>
  <c r="AS54" i="1"/>
  <c r="AR54" i="1"/>
  <c r="AY54" i="1"/>
  <c r="AX54" i="1"/>
  <c r="BB54" i="1" s="1"/>
  <c r="AW57" i="1"/>
  <c r="AQ57" i="1"/>
  <c r="T255" i="1"/>
  <c r="AB255" i="1" s="1"/>
  <c r="AA255" i="1"/>
  <c r="AT255" i="1" s="1"/>
  <c r="AV255" i="1" s="1"/>
  <c r="T281" i="1"/>
  <c r="AB281" i="1" s="1"/>
  <c r="AA281" i="1"/>
  <c r="AT281" i="1" s="1"/>
  <c r="AV281" i="1" s="1"/>
  <c r="AA220" i="1"/>
  <c r="T220" i="1"/>
  <c r="AB220" i="1" s="1"/>
  <c r="T265" i="1"/>
  <c r="AB265" i="1" s="1"/>
  <c r="AA265" i="1"/>
  <c r="AT265" i="1" s="1"/>
  <c r="AV265" i="1" s="1"/>
  <c r="AX265" i="1" s="1"/>
  <c r="BB265" i="1" s="1"/>
  <c r="AT33" i="1"/>
  <c r="AV33" i="1" s="1"/>
  <c r="AX33" i="1" s="1"/>
  <c r="BB33" i="1" s="1"/>
  <c r="AT233" i="1"/>
  <c r="AV233" i="1" s="1"/>
  <c r="AT197" i="1"/>
  <c r="AV197" i="1" s="1"/>
  <c r="AS71" i="1"/>
  <c r="AY71" i="1"/>
  <c r="AX71" i="1"/>
  <c r="BB71" i="1" s="1"/>
  <c r="AR71" i="1"/>
  <c r="AT119" i="1"/>
  <c r="AV119" i="1" s="1"/>
  <c r="AA41" i="1"/>
  <c r="T41" i="1"/>
  <c r="AB41" i="1" s="1"/>
  <c r="AT164" i="1"/>
  <c r="AV164" i="1" s="1"/>
  <c r="N98" i="1"/>
  <c r="O89" i="1"/>
  <c r="AT41" i="1" l="1"/>
  <c r="AV41" i="1" s="1"/>
  <c r="AX41" i="1" s="1"/>
  <c r="BB41" i="1" s="1"/>
  <c r="AT220" i="1"/>
  <c r="AV220" i="1" s="1"/>
  <c r="AX220" i="1" s="1"/>
  <c r="BB220" i="1" s="1"/>
  <c r="N107" i="1"/>
  <c r="O98" i="1"/>
  <c r="AT263" i="1"/>
  <c r="AV263" i="1" s="1"/>
  <c r="AS80" i="1"/>
  <c r="AR80" i="1"/>
  <c r="AX80" i="1"/>
  <c r="BB80" i="1" s="1"/>
  <c r="AY80" i="1"/>
  <c r="AT269" i="1"/>
  <c r="AV269" i="1" s="1"/>
  <c r="BB48" i="1"/>
  <c r="AW72" i="1"/>
  <c r="AQ72" i="1"/>
  <c r="AR73" i="1"/>
  <c r="AX73" i="1"/>
  <c r="BB73" i="1" s="1"/>
  <c r="AS73" i="1"/>
  <c r="AY73" i="1"/>
  <c r="AT222" i="1"/>
  <c r="AV222" i="1" s="1"/>
  <c r="AX222" i="1" s="1"/>
  <c r="BB222" i="1" s="1"/>
  <c r="AW68" i="1"/>
  <c r="AQ68" i="1"/>
  <c r="AT257" i="1"/>
  <c r="AV257" i="1" s="1"/>
  <c r="AT271" i="1"/>
  <c r="AV271" i="1" s="1"/>
  <c r="AX61" i="1"/>
  <c r="BB61" i="1" s="1"/>
  <c r="AY61" i="1"/>
  <c r="AS61" i="1"/>
  <c r="AR61" i="1"/>
  <c r="AT218" i="1"/>
  <c r="AV218" i="1" s="1"/>
  <c r="AW82" i="1"/>
  <c r="AQ82" i="1"/>
  <c r="AX63" i="1"/>
  <c r="BB63" i="1" s="1"/>
  <c r="AR63" i="1"/>
  <c r="AS63" i="1"/>
  <c r="AY63" i="1"/>
  <c r="N86" i="1"/>
  <c r="O77" i="1"/>
  <c r="N100" i="1"/>
  <c r="O91" i="1"/>
  <c r="N90" i="1"/>
  <c r="O81" i="1"/>
  <c r="AX59" i="1"/>
  <c r="AR59" i="1"/>
  <c r="AY59" i="1"/>
  <c r="AS59" i="1"/>
  <c r="BB64" i="1"/>
  <c r="BB52" i="1"/>
  <c r="AW74" i="1"/>
  <c r="AQ74" i="1"/>
  <c r="AW66" i="1"/>
  <c r="AQ66" i="1"/>
  <c r="AW70" i="1"/>
  <c r="AQ70" i="1"/>
  <c r="AX65" i="1"/>
  <c r="AY65" i="1"/>
  <c r="AR65" i="1"/>
  <c r="AS65" i="1"/>
  <c r="AW89" i="1"/>
  <c r="AQ89" i="1"/>
  <c r="AX57" i="1"/>
  <c r="BB57" i="1" s="1"/>
  <c r="AS57" i="1"/>
  <c r="AR57" i="1"/>
  <c r="AY57" i="1"/>
  <c r="BB56" i="1"/>
  <c r="N92" i="1"/>
  <c r="O83" i="1"/>
  <c r="N84" i="1"/>
  <c r="O75" i="1"/>
  <c r="N88" i="1"/>
  <c r="O79" i="1"/>
  <c r="N101" i="1" l="1"/>
  <c r="O92" i="1"/>
  <c r="AX70" i="1"/>
  <c r="AS70" i="1"/>
  <c r="AR70" i="1"/>
  <c r="AY70" i="1"/>
  <c r="AW77" i="1"/>
  <c r="AQ77" i="1"/>
  <c r="N116" i="1"/>
  <c r="O107" i="1"/>
  <c r="AW75" i="1"/>
  <c r="AQ75" i="1"/>
  <c r="AW79" i="1"/>
  <c r="AQ79" i="1"/>
  <c r="AW83" i="1"/>
  <c r="AQ83" i="1"/>
  <c r="BB65" i="1"/>
  <c r="BB59" i="1"/>
  <c r="N109" i="1"/>
  <c r="O100" i="1"/>
  <c r="AR68" i="1"/>
  <c r="AX68" i="1"/>
  <c r="BB68" i="1" s="1"/>
  <c r="AY68" i="1"/>
  <c r="AS68" i="1"/>
  <c r="AW98" i="1"/>
  <c r="AQ98" i="1"/>
  <c r="N97" i="1"/>
  <c r="O88" i="1"/>
  <c r="AX74" i="1"/>
  <c r="AR74" i="1"/>
  <c r="AS74" i="1"/>
  <c r="AY74" i="1"/>
  <c r="AW81" i="1"/>
  <c r="AQ81" i="1"/>
  <c r="N99" i="1"/>
  <c r="O90" i="1"/>
  <c r="N95" i="1"/>
  <c r="O86" i="1"/>
  <c r="N93" i="1"/>
  <c r="O84" i="1"/>
  <c r="AX89" i="1"/>
  <c r="AY89" i="1"/>
  <c r="AR89" i="1"/>
  <c r="AS89" i="1"/>
  <c r="AS66" i="1"/>
  <c r="AX66" i="1"/>
  <c r="BB66" i="1" s="1"/>
  <c r="AR66" i="1"/>
  <c r="AY66" i="1"/>
  <c r="AW91" i="1"/>
  <c r="AQ91" i="1"/>
  <c r="AX82" i="1"/>
  <c r="AR82" i="1"/>
  <c r="AS82" i="1"/>
  <c r="AY82" i="1"/>
  <c r="AX72" i="1"/>
  <c r="AR72" i="1"/>
  <c r="AS72" i="1"/>
  <c r="AY72" i="1"/>
  <c r="AR91" i="1" l="1"/>
  <c r="AX91" i="1"/>
  <c r="AY91" i="1"/>
  <c r="AS91" i="1"/>
  <c r="AX81" i="1"/>
  <c r="AY81" i="1"/>
  <c r="AR81" i="1"/>
  <c r="AS81" i="1"/>
  <c r="AY79" i="1"/>
  <c r="AS79" i="1"/>
  <c r="AX79" i="1"/>
  <c r="BB79" i="1" s="1"/>
  <c r="AR79" i="1"/>
  <c r="AW92" i="1"/>
  <c r="AQ92" i="1"/>
  <c r="AW84" i="1"/>
  <c r="AQ84" i="1"/>
  <c r="AW90" i="1"/>
  <c r="AQ90" i="1"/>
  <c r="AW88" i="1"/>
  <c r="AQ88" i="1"/>
  <c r="AW100" i="1"/>
  <c r="AQ100" i="1"/>
  <c r="AR83" i="1"/>
  <c r="AX83" i="1"/>
  <c r="AY83" i="1"/>
  <c r="AS83" i="1"/>
  <c r="AX75" i="1"/>
  <c r="BB75" i="1" s="1"/>
  <c r="AY75" i="1"/>
  <c r="AS75" i="1"/>
  <c r="AR75" i="1"/>
  <c r="AX77" i="1"/>
  <c r="BB77" i="1" s="1"/>
  <c r="AR77" i="1"/>
  <c r="AS77" i="1"/>
  <c r="AY77" i="1"/>
  <c r="AX98" i="1"/>
  <c r="BB98" i="1" s="1"/>
  <c r="AS98" i="1"/>
  <c r="AR98" i="1"/>
  <c r="AY98" i="1"/>
  <c r="BB72" i="1"/>
  <c r="BB82" i="1"/>
  <c r="N102" i="1"/>
  <c r="O93" i="1"/>
  <c r="N108" i="1"/>
  <c r="O99" i="1"/>
  <c r="N106" i="1"/>
  <c r="O97" i="1"/>
  <c r="N118" i="1"/>
  <c r="O109" i="1"/>
  <c r="BB70" i="1"/>
  <c r="AW86" i="1"/>
  <c r="AQ86" i="1"/>
  <c r="AW107" i="1"/>
  <c r="AQ107" i="1"/>
  <c r="BB89" i="1"/>
  <c r="N104" i="1"/>
  <c r="O95" i="1"/>
  <c r="BB74" i="1"/>
  <c r="N125" i="1"/>
  <c r="O116" i="1"/>
  <c r="N110" i="1"/>
  <c r="O101" i="1"/>
  <c r="AW116" i="1" l="1"/>
  <c r="AQ116" i="1"/>
  <c r="N127" i="1"/>
  <c r="O118" i="1"/>
  <c r="N134" i="1"/>
  <c r="O125" i="1"/>
  <c r="AW93" i="1"/>
  <c r="AQ93" i="1"/>
  <c r="AW101" i="1"/>
  <c r="AQ101" i="1"/>
  <c r="N119" i="1"/>
  <c r="O110" i="1"/>
  <c r="AW95" i="1"/>
  <c r="AQ95" i="1"/>
  <c r="AW109" i="1"/>
  <c r="AQ109" i="1"/>
  <c r="AW99" i="1"/>
  <c r="AQ99" i="1"/>
  <c r="BB83" i="1"/>
  <c r="AX88" i="1"/>
  <c r="AR88" i="1"/>
  <c r="AS88" i="1"/>
  <c r="AY88" i="1"/>
  <c r="AS84" i="1"/>
  <c r="AR84" i="1"/>
  <c r="AY84" i="1"/>
  <c r="AX84" i="1"/>
  <c r="N113" i="1"/>
  <c r="O104" i="1"/>
  <c r="AW97" i="1"/>
  <c r="AQ97" i="1"/>
  <c r="AR100" i="1"/>
  <c r="AX100" i="1"/>
  <c r="AS100" i="1"/>
  <c r="AY100" i="1"/>
  <c r="AX90" i="1"/>
  <c r="AS90" i="1"/>
  <c r="AY90" i="1"/>
  <c r="AR90" i="1"/>
  <c r="AS92" i="1"/>
  <c r="AX92" i="1"/>
  <c r="AR92" i="1"/>
  <c r="AY92" i="1"/>
  <c r="BB91" i="1"/>
  <c r="AX86" i="1"/>
  <c r="AY86" i="1"/>
  <c r="AR86" i="1"/>
  <c r="AS86" i="1"/>
  <c r="N117" i="1"/>
  <c r="O108" i="1"/>
  <c r="AX107" i="1"/>
  <c r="AS107" i="1"/>
  <c r="AR107" i="1"/>
  <c r="AY107" i="1"/>
  <c r="N115" i="1"/>
  <c r="O106" i="1"/>
  <c r="N111" i="1"/>
  <c r="O102" i="1"/>
  <c r="BB81" i="1"/>
  <c r="AR99" i="1" l="1"/>
  <c r="AX99" i="1"/>
  <c r="AY99" i="1"/>
  <c r="AS99" i="1"/>
  <c r="AX101" i="1"/>
  <c r="AS101" i="1"/>
  <c r="AY101" i="1"/>
  <c r="AR101" i="1"/>
  <c r="AR116" i="1"/>
  <c r="AX116" i="1"/>
  <c r="AY116" i="1"/>
  <c r="AS116" i="1"/>
  <c r="AW106" i="1"/>
  <c r="AQ106" i="1"/>
  <c r="BB90" i="1"/>
  <c r="N122" i="1"/>
  <c r="O113" i="1"/>
  <c r="BB88" i="1"/>
  <c r="AX109" i="1"/>
  <c r="BB109" i="1" s="1"/>
  <c r="AS109" i="1"/>
  <c r="AR109" i="1"/>
  <c r="AY109" i="1"/>
  <c r="AW110" i="1"/>
  <c r="AQ110" i="1"/>
  <c r="AX93" i="1"/>
  <c r="AY93" i="1"/>
  <c r="AR93" i="1"/>
  <c r="AS93" i="1"/>
  <c r="AW118" i="1"/>
  <c r="AQ118" i="1"/>
  <c r="AW102" i="1"/>
  <c r="AQ102" i="1"/>
  <c r="N124" i="1"/>
  <c r="O115" i="1"/>
  <c r="BB107" i="1"/>
  <c r="AX97" i="1"/>
  <c r="AY97" i="1"/>
  <c r="AR97" i="1"/>
  <c r="AS97" i="1"/>
  <c r="BB84" i="1"/>
  <c r="N128" i="1"/>
  <c r="O119" i="1"/>
  <c r="N136" i="1"/>
  <c r="O127" i="1"/>
  <c r="AW108" i="1"/>
  <c r="AQ108" i="1"/>
  <c r="AR95" i="1"/>
  <c r="AX95" i="1"/>
  <c r="AY95" i="1"/>
  <c r="AS95" i="1"/>
  <c r="AW125" i="1"/>
  <c r="AQ125" i="1"/>
  <c r="N120" i="1"/>
  <c r="O111" i="1"/>
  <c r="N126" i="1"/>
  <c r="O117" i="1"/>
  <c r="BB86" i="1"/>
  <c r="BB92" i="1"/>
  <c r="BB100" i="1"/>
  <c r="AW104" i="1"/>
  <c r="AQ104" i="1"/>
  <c r="N143" i="1"/>
  <c r="O134" i="1"/>
  <c r="AW134" i="1" l="1"/>
  <c r="AQ134" i="1"/>
  <c r="N135" i="1"/>
  <c r="O126" i="1"/>
  <c r="N145" i="1"/>
  <c r="O136" i="1"/>
  <c r="N152" i="1"/>
  <c r="O143" i="1"/>
  <c r="AW111" i="1"/>
  <c r="AQ111" i="1"/>
  <c r="AR108" i="1"/>
  <c r="AX108" i="1"/>
  <c r="BB108" i="1" s="1"/>
  <c r="AY108" i="1"/>
  <c r="AS108" i="1"/>
  <c r="AW115" i="1"/>
  <c r="AQ115" i="1"/>
  <c r="N129" i="1"/>
  <c r="O120" i="1"/>
  <c r="AW117" i="1"/>
  <c r="AQ117" i="1"/>
  <c r="AS125" i="1"/>
  <c r="AX125" i="1"/>
  <c r="BB125" i="1" s="1"/>
  <c r="AR125" i="1"/>
  <c r="AY125" i="1"/>
  <c r="BB95" i="1"/>
  <c r="AW127" i="1"/>
  <c r="AQ127" i="1"/>
  <c r="BB97" i="1"/>
  <c r="AX102" i="1"/>
  <c r="AY102" i="1"/>
  <c r="AR102" i="1"/>
  <c r="AS102" i="1"/>
  <c r="AX110" i="1"/>
  <c r="AY110" i="1"/>
  <c r="AR110" i="1"/>
  <c r="AS110" i="1"/>
  <c r="N131" i="1"/>
  <c r="O122" i="1"/>
  <c r="AW119" i="1"/>
  <c r="AQ119" i="1"/>
  <c r="AX118" i="1"/>
  <c r="AY118" i="1"/>
  <c r="AR118" i="1"/>
  <c r="AS118" i="1"/>
  <c r="AX106" i="1"/>
  <c r="AY106" i="1"/>
  <c r="AR106" i="1"/>
  <c r="AS106" i="1"/>
  <c r="BB116" i="1"/>
  <c r="BB99" i="1"/>
  <c r="AR104" i="1"/>
  <c r="AX104" i="1"/>
  <c r="AY104" i="1"/>
  <c r="AS104" i="1"/>
  <c r="N137" i="1"/>
  <c r="O128" i="1"/>
  <c r="N133" i="1"/>
  <c r="O124" i="1"/>
  <c r="BB93" i="1"/>
  <c r="AW113" i="1"/>
  <c r="AQ113" i="1"/>
  <c r="BB101" i="1"/>
  <c r="AW122" i="1" l="1"/>
  <c r="AQ122" i="1"/>
  <c r="AS134" i="1"/>
  <c r="AX134" i="1"/>
  <c r="BB134" i="1" s="1"/>
  <c r="AY134" i="1"/>
  <c r="AR134" i="1"/>
  <c r="AW128" i="1"/>
  <c r="AQ128" i="1"/>
  <c r="BB104" i="1"/>
  <c r="AX119" i="1"/>
  <c r="BB119" i="1" s="1"/>
  <c r="AR119" i="1"/>
  <c r="AS119" i="1"/>
  <c r="AY119" i="1"/>
  <c r="AS117" i="1"/>
  <c r="AX117" i="1"/>
  <c r="BB117" i="1" s="1"/>
  <c r="AR117" i="1"/>
  <c r="AY117" i="1"/>
  <c r="AX115" i="1"/>
  <c r="BB115" i="1" s="1"/>
  <c r="AS115" i="1"/>
  <c r="AR115" i="1"/>
  <c r="AY115" i="1"/>
  <c r="AW143" i="1"/>
  <c r="AQ143" i="1"/>
  <c r="AW126" i="1"/>
  <c r="AQ126" i="1"/>
  <c r="AW124" i="1"/>
  <c r="AQ124" i="1"/>
  <c r="AW120" i="1"/>
  <c r="AQ120" i="1"/>
  <c r="AX111" i="1"/>
  <c r="BB111" i="1" s="1"/>
  <c r="AS111" i="1"/>
  <c r="AY111" i="1"/>
  <c r="AR111" i="1"/>
  <c r="N146" i="1"/>
  <c r="O137" i="1"/>
  <c r="AX127" i="1"/>
  <c r="AR127" i="1"/>
  <c r="AS127" i="1"/>
  <c r="AY127" i="1"/>
  <c r="N161" i="1"/>
  <c r="O152" i="1"/>
  <c r="N144" i="1"/>
  <c r="O135" i="1"/>
  <c r="AW136" i="1"/>
  <c r="AQ136" i="1"/>
  <c r="AR113" i="1"/>
  <c r="AS113" i="1"/>
  <c r="AY113" i="1"/>
  <c r="AX113" i="1"/>
  <c r="BB113" i="1" s="1"/>
  <c r="N142" i="1"/>
  <c r="O133" i="1"/>
  <c r="BB106" i="1"/>
  <c r="BB118" i="1"/>
  <c r="N140" i="1"/>
  <c r="O131" i="1"/>
  <c r="BB110" i="1"/>
  <c r="BB102" i="1"/>
  <c r="N138" i="1"/>
  <c r="O129" i="1"/>
  <c r="N154" i="1"/>
  <c r="O145" i="1"/>
  <c r="AW131" i="1" l="1"/>
  <c r="AQ131" i="1"/>
  <c r="AW137" i="1"/>
  <c r="AQ137" i="1"/>
  <c r="AS143" i="1"/>
  <c r="AX143" i="1"/>
  <c r="BB143" i="1" s="1"/>
  <c r="AY143" i="1"/>
  <c r="AR143" i="1"/>
  <c r="N149" i="1"/>
  <c r="O140" i="1"/>
  <c r="AW145" i="1"/>
  <c r="AQ145" i="1"/>
  <c r="N163" i="1"/>
  <c r="O154" i="1"/>
  <c r="N170" i="1"/>
  <c r="O161" i="1"/>
  <c r="BB127" i="1"/>
  <c r="AR128" i="1"/>
  <c r="AX128" i="1"/>
  <c r="BB128" i="1" s="1"/>
  <c r="AS128" i="1"/>
  <c r="AY128" i="1"/>
  <c r="AW135" i="1"/>
  <c r="AQ135" i="1"/>
  <c r="N147" i="1"/>
  <c r="O138" i="1"/>
  <c r="N153" i="1"/>
  <c r="O144" i="1"/>
  <c r="N155" i="1"/>
  <c r="O146" i="1"/>
  <c r="AX122" i="1"/>
  <c r="BB122" i="1" s="1"/>
  <c r="AY122" i="1"/>
  <c r="AR122" i="1"/>
  <c r="AS122" i="1"/>
  <c r="AW129" i="1"/>
  <c r="AQ129" i="1"/>
  <c r="AW133" i="1"/>
  <c r="AQ133" i="1"/>
  <c r="AR124" i="1"/>
  <c r="AX124" i="1"/>
  <c r="BB124" i="1" s="1"/>
  <c r="AY124" i="1"/>
  <c r="AS124" i="1"/>
  <c r="N151" i="1"/>
  <c r="O142" i="1"/>
  <c r="AS136" i="1"/>
  <c r="AX136" i="1"/>
  <c r="AR136" i="1"/>
  <c r="AY136" i="1"/>
  <c r="AW152" i="1"/>
  <c r="AQ152" i="1"/>
  <c r="AR120" i="1"/>
  <c r="AX120" i="1"/>
  <c r="BB120" i="1" s="1"/>
  <c r="AS120" i="1"/>
  <c r="AY120" i="1"/>
  <c r="AX126" i="1"/>
  <c r="AY126" i="1"/>
  <c r="AR126" i="1"/>
  <c r="AS126" i="1"/>
  <c r="BB126" i="1" l="1"/>
  <c r="AW140" i="1"/>
  <c r="AQ140" i="1"/>
  <c r="AX131" i="1"/>
  <c r="BB131" i="1" s="1"/>
  <c r="AY131" i="1"/>
  <c r="AR131" i="1"/>
  <c r="AS131" i="1"/>
  <c r="AR152" i="1"/>
  <c r="AX152" i="1"/>
  <c r="AS152" i="1"/>
  <c r="AY152" i="1"/>
  <c r="N164" i="1"/>
  <c r="O155" i="1"/>
  <c r="N156" i="1"/>
  <c r="O147" i="1"/>
  <c r="AW161" i="1"/>
  <c r="AQ161" i="1"/>
  <c r="AR145" i="1"/>
  <c r="AX145" i="1"/>
  <c r="BB145" i="1" s="1"/>
  <c r="AS145" i="1"/>
  <c r="AY145" i="1"/>
  <c r="AX137" i="1"/>
  <c r="AY137" i="1"/>
  <c r="AR137" i="1"/>
  <c r="AS137" i="1"/>
  <c r="AW142" i="1"/>
  <c r="AQ142" i="1"/>
  <c r="AS129" i="1"/>
  <c r="AR129" i="1"/>
  <c r="AX129" i="1"/>
  <c r="AY129" i="1"/>
  <c r="AW144" i="1"/>
  <c r="AQ144" i="1"/>
  <c r="AX135" i="1"/>
  <c r="AY135" i="1"/>
  <c r="AR135" i="1"/>
  <c r="AS135" i="1"/>
  <c r="N179" i="1"/>
  <c r="O170" i="1"/>
  <c r="N160" i="1"/>
  <c r="O151" i="1"/>
  <c r="N162" i="1"/>
  <c r="O153" i="1"/>
  <c r="AW154" i="1"/>
  <c r="AQ154" i="1"/>
  <c r="BB136" i="1"/>
  <c r="AR133" i="1"/>
  <c r="AX133" i="1"/>
  <c r="AY133" i="1"/>
  <c r="AS133" i="1"/>
  <c r="AW146" i="1"/>
  <c r="AQ146" i="1"/>
  <c r="AW138" i="1"/>
  <c r="AQ138" i="1"/>
  <c r="N172" i="1"/>
  <c r="O163" i="1"/>
  <c r="N158" i="1"/>
  <c r="O149" i="1"/>
  <c r="AX142" i="1" l="1"/>
  <c r="AY142" i="1"/>
  <c r="AR142" i="1"/>
  <c r="AS142" i="1"/>
  <c r="AW147" i="1"/>
  <c r="AQ147" i="1"/>
  <c r="AR140" i="1"/>
  <c r="AX140" i="1"/>
  <c r="AS140" i="1"/>
  <c r="AY140" i="1"/>
  <c r="N171" i="1"/>
  <c r="O162" i="1"/>
  <c r="BB135" i="1"/>
  <c r="N167" i="1"/>
  <c r="O158" i="1"/>
  <c r="AX154" i="1"/>
  <c r="BB154" i="1" s="1"/>
  <c r="AY154" i="1"/>
  <c r="AR154" i="1"/>
  <c r="AS154" i="1"/>
  <c r="AW163" i="1"/>
  <c r="AQ163" i="1"/>
  <c r="AX146" i="1"/>
  <c r="BB146" i="1" s="1"/>
  <c r="AY146" i="1"/>
  <c r="AR146" i="1"/>
  <c r="AS146" i="1"/>
  <c r="BB133" i="1"/>
  <c r="N169" i="1"/>
  <c r="O160" i="1"/>
  <c r="N173" i="1"/>
  <c r="O164" i="1"/>
  <c r="N181" i="1"/>
  <c r="O172" i="1"/>
  <c r="AW170" i="1"/>
  <c r="AQ170" i="1"/>
  <c r="AW149" i="1"/>
  <c r="AQ149" i="1"/>
  <c r="N188" i="1"/>
  <c r="O179" i="1"/>
  <c r="BB129" i="1"/>
  <c r="BB137" i="1"/>
  <c r="N165" i="1"/>
  <c r="O156" i="1"/>
  <c r="AW153" i="1"/>
  <c r="AQ153" i="1"/>
  <c r="AS138" i="1"/>
  <c r="AX138" i="1"/>
  <c r="BB138" i="1" s="1"/>
  <c r="AR138" i="1"/>
  <c r="AY138" i="1"/>
  <c r="AW151" i="1"/>
  <c r="AQ151" i="1"/>
  <c r="AR144" i="1"/>
  <c r="AX144" i="1"/>
  <c r="AS144" i="1"/>
  <c r="AY144" i="1"/>
  <c r="AR161" i="1"/>
  <c r="AX161" i="1"/>
  <c r="BB161" i="1" s="1"/>
  <c r="AY161" i="1"/>
  <c r="AS161" i="1"/>
  <c r="AW155" i="1"/>
  <c r="AQ155" i="1"/>
  <c r="BB152" i="1"/>
  <c r="AW179" i="1" l="1"/>
  <c r="AQ179" i="1"/>
  <c r="AS147" i="1"/>
  <c r="AX147" i="1"/>
  <c r="AR147" i="1"/>
  <c r="AY147" i="1"/>
  <c r="AS155" i="1"/>
  <c r="AX155" i="1"/>
  <c r="AR155" i="1"/>
  <c r="AY155" i="1"/>
  <c r="BB144" i="1"/>
  <c r="AR153" i="1"/>
  <c r="AX153" i="1"/>
  <c r="AY153" i="1"/>
  <c r="AS153" i="1"/>
  <c r="AR149" i="1"/>
  <c r="AX149" i="1"/>
  <c r="AY149" i="1"/>
  <c r="AS149" i="1"/>
  <c r="AW172" i="1"/>
  <c r="AQ172" i="1"/>
  <c r="AQ160" i="1"/>
  <c r="AW160" i="1"/>
  <c r="AW162" i="1"/>
  <c r="AQ162" i="1"/>
  <c r="BB140" i="1"/>
  <c r="AR170" i="1"/>
  <c r="AX170" i="1"/>
  <c r="AY170" i="1"/>
  <c r="AS170" i="1"/>
  <c r="N176" i="1"/>
  <c r="O167" i="1"/>
  <c r="N190" i="1"/>
  <c r="O181" i="1"/>
  <c r="N178" i="1"/>
  <c r="O169" i="1"/>
  <c r="AW158" i="1"/>
  <c r="AQ158" i="1"/>
  <c r="N180" i="1"/>
  <c r="O171" i="1"/>
  <c r="AS151" i="1"/>
  <c r="AX151" i="1"/>
  <c r="BB151" i="1" s="1"/>
  <c r="AR151" i="1"/>
  <c r="AY151" i="1"/>
  <c r="AW156" i="1"/>
  <c r="AQ156" i="1"/>
  <c r="AW164" i="1"/>
  <c r="AQ164" i="1"/>
  <c r="N174" i="1"/>
  <c r="O165" i="1"/>
  <c r="N197" i="1"/>
  <c r="O188" i="1"/>
  <c r="N182" i="1"/>
  <c r="O173" i="1"/>
  <c r="AX163" i="1"/>
  <c r="BB163" i="1" s="1"/>
  <c r="AY163" i="1"/>
  <c r="AR163" i="1"/>
  <c r="AS163" i="1"/>
  <c r="BB142" i="1"/>
  <c r="N187" i="1" l="1"/>
  <c r="O178" i="1"/>
  <c r="AW173" i="1"/>
  <c r="AQ173" i="1"/>
  <c r="AR156" i="1"/>
  <c r="AS156" i="1"/>
  <c r="AX156" i="1"/>
  <c r="BB156" i="1" s="1"/>
  <c r="AY156" i="1"/>
  <c r="AW188" i="1"/>
  <c r="AQ188" i="1"/>
  <c r="AS164" i="1"/>
  <c r="AX164" i="1"/>
  <c r="AR164" i="1"/>
  <c r="AY164" i="1"/>
  <c r="AW171" i="1"/>
  <c r="AQ171" i="1"/>
  <c r="AW169" i="1"/>
  <c r="AQ169" i="1"/>
  <c r="AW167" i="1"/>
  <c r="AQ167" i="1"/>
  <c r="BB170" i="1"/>
  <c r="BB155" i="1"/>
  <c r="BB147" i="1"/>
  <c r="N206" i="1"/>
  <c r="O197" i="1"/>
  <c r="N189" i="1"/>
  <c r="O180" i="1"/>
  <c r="AW181" i="1"/>
  <c r="AQ181" i="1"/>
  <c r="AR160" i="1"/>
  <c r="AS160" i="1"/>
  <c r="AX160" i="1"/>
  <c r="AY160" i="1"/>
  <c r="AX179" i="1"/>
  <c r="BB179" i="1" s="1"/>
  <c r="AY179" i="1"/>
  <c r="AR179" i="1"/>
  <c r="AS179" i="1"/>
  <c r="N185" i="1"/>
  <c r="O176" i="1"/>
  <c r="AW165" i="1"/>
  <c r="AQ165" i="1"/>
  <c r="AX158" i="1"/>
  <c r="BB158" i="1" s="1"/>
  <c r="AY158" i="1"/>
  <c r="AR158" i="1"/>
  <c r="AS158" i="1"/>
  <c r="N191" i="1"/>
  <c r="O182" i="1"/>
  <c r="N183" i="1"/>
  <c r="O174" i="1"/>
  <c r="N199" i="1"/>
  <c r="O190" i="1"/>
  <c r="AR162" i="1"/>
  <c r="AX162" i="1"/>
  <c r="AS162" i="1"/>
  <c r="AY162" i="1"/>
  <c r="AS172" i="1"/>
  <c r="AX172" i="1"/>
  <c r="AR172" i="1"/>
  <c r="AY172" i="1"/>
  <c r="BB149" i="1"/>
  <c r="BB153" i="1"/>
  <c r="N200" i="1" l="1"/>
  <c r="O191" i="1"/>
  <c r="N194" i="1"/>
  <c r="O185" i="1"/>
  <c r="AW178" i="1"/>
  <c r="AQ178" i="1"/>
  <c r="BB172" i="1"/>
  <c r="AW174" i="1"/>
  <c r="AQ174" i="1"/>
  <c r="N192" i="1"/>
  <c r="O183" i="1"/>
  <c r="BB160" i="1"/>
  <c r="N215" i="1"/>
  <c r="O206" i="1"/>
  <c r="AX167" i="1"/>
  <c r="BB167" i="1" s="1"/>
  <c r="AY167" i="1"/>
  <c r="AR167" i="1"/>
  <c r="AS167" i="1"/>
  <c r="AX171" i="1"/>
  <c r="BB171" i="1" s="1"/>
  <c r="AY171" i="1"/>
  <c r="AR171" i="1"/>
  <c r="AS171" i="1"/>
  <c r="BB164" i="1"/>
  <c r="AR173" i="1"/>
  <c r="AS173" i="1"/>
  <c r="AX173" i="1"/>
  <c r="AY173" i="1"/>
  <c r="AW190" i="1"/>
  <c r="AQ190" i="1"/>
  <c r="AW182" i="1"/>
  <c r="AQ182" i="1"/>
  <c r="AW176" i="1"/>
  <c r="AQ176" i="1"/>
  <c r="AW180" i="1"/>
  <c r="AQ180" i="1"/>
  <c r="N208" i="1"/>
  <c r="O199" i="1"/>
  <c r="N198" i="1"/>
  <c r="O189" i="1"/>
  <c r="AR169" i="1"/>
  <c r="AS169" i="1"/>
  <c r="AX169" i="1"/>
  <c r="AY169" i="1"/>
  <c r="AS188" i="1"/>
  <c r="AX188" i="1"/>
  <c r="AR188" i="1"/>
  <c r="AY188" i="1"/>
  <c r="BB162" i="1"/>
  <c r="AR165" i="1"/>
  <c r="AS165" i="1"/>
  <c r="AX165" i="1"/>
  <c r="BB165" i="1" s="1"/>
  <c r="AY165" i="1"/>
  <c r="AR181" i="1"/>
  <c r="AS181" i="1"/>
  <c r="AX181" i="1"/>
  <c r="BB181" i="1" s="1"/>
  <c r="AY181" i="1"/>
  <c r="AW197" i="1"/>
  <c r="AQ197" i="1"/>
  <c r="N196" i="1"/>
  <c r="O187" i="1"/>
  <c r="N203" i="1" l="1"/>
  <c r="O194" i="1"/>
  <c r="AW187" i="1"/>
  <c r="AQ187" i="1"/>
  <c r="N217" i="1"/>
  <c r="O208" i="1"/>
  <c r="AQ185" i="1"/>
  <c r="AW185" i="1"/>
  <c r="N205" i="1"/>
  <c r="O196" i="1"/>
  <c r="AS180" i="1"/>
  <c r="AX180" i="1"/>
  <c r="BB180" i="1" s="1"/>
  <c r="AY180" i="1"/>
  <c r="AR180" i="1"/>
  <c r="AW183" i="1"/>
  <c r="AQ183" i="1"/>
  <c r="BB169" i="1"/>
  <c r="BB173" i="1"/>
  <c r="AW206" i="1"/>
  <c r="AQ206" i="1"/>
  <c r="N201" i="1"/>
  <c r="O192" i="1"/>
  <c r="AR178" i="1"/>
  <c r="AX178" i="1"/>
  <c r="AS178" i="1"/>
  <c r="AY178" i="1"/>
  <c r="AW191" i="1"/>
  <c r="AQ191" i="1"/>
  <c r="AW189" i="1"/>
  <c r="AQ189" i="1"/>
  <c r="AR182" i="1"/>
  <c r="AX182" i="1"/>
  <c r="BB182" i="1" s="1"/>
  <c r="AY182" i="1"/>
  <c r="AS182" i="1"/>
  <c r="AY197" i="1"/>
  <c r="AX197" i="1"/>
  <c r="AS197" i="1"/>
  <c r="AR197" i="1"/>
  <c r="N207" i="1"/>
  <c r="O198" i="1"/>
  <c r="BB188" i="1"/>
  <c r="AW199" i="1"/>
  <c r="AQ199" i="1"/>
  <c r="AS176" i="1"/>
  <c r="AX176" i="1"/>
  <c r="AY176" i="1"/>
  <c r="AR176" i="1"/>
  <c r="AR190" i="1"/>
  <c r="AX190" i="1"/>
  <c r="AY190" i="1"/>
  <c r="AS190" i="1"/>
  <c r="N224" i="1"/>
  <c r="O215" i="1"/>
  <c r="AR174" i="1"/>
  <c r="AX174" i="1"/>
  <c r="BB174" i="1" s="1"/>
  <c r="AS174" i="1"/>
  <c r="AY174" i="1"/>
  <c r="N209" i="1"/>
  <c r="O200" i="1"/>
  <c r="N218" i="1" l="1"/>
  <c r="O209" i="1"/>
  <c r="AR189" i="1"/>
  <c r="AS189" i="1"/>
  <c r="AX189" i="1"/>
  <c r="AY189" i="1"/>
  <c r="AW196" i="1"/>
  <c r="AQ196" i="1"/>
  <c r="AW194" i="1"/>
  <c r="AQ194" i="1"/>
  <c r="N233" i="1"/>
  <c r="O224" i="1"/>
  <c r="AQ198" i="1"/>
  <c r="AW198" i="1"/>
  <c r="BB197" i="1"/>
  <c r="AR191" i="1"/>
  <c r="AX191" i="1"/>
  <c r="AY191" i="1"/>
  <c r="AS191" i="1"/>
  <c r="BB178" i="1"/>
  <c r="AR206" i="1"/>
  <c r="AX206" i="1"/>
  <c r="AY206" i="1"/>
  <c r="AS206" i="1"/>
  <c r="AX183" i="1"/>
  <c r="AY183" i="1"/>
  <c r="AR183" i="1"/>
  <c r="AS183" i="1"/>
  <c r="AX187" i="1"/>
  <c r="AY187" i="1"/>
  <c r="AR187" i="1"/>
  <c r="AS187" i="1"/>
  <c r="AW200" i="1"/>
  <c r="AQ200" i="1"/>
  <c r="AX199" i="1"/>
  <c r="BB199" i="1" s="1"/>
  <c r="AY199" i="1"/>
  <c r="AR199" i="1"/>
  <c r="AS199" i="1"/>
  <c r="N216" i="1"/>
  <c r="O207" i="1"/>
  <c r="AR185" i="1"/>
  <c r="AS185" i="1"/>
  <c r="AX185" i="1"/>
  <c r="BB185" i="1" s="1"/>
  <c r="AY185" i="1"/>
  <c r="AW192" i="1"/>
  <c r="AQ192" i="1"/>
  <c r="AW208" i="1"/>
  <c r="AQ208" i="1"/>
  <c r="AW215" i="1"/>
  <c r="AQ215" i="1"/>
  <c r="BB190" i="1"/>
  <c r="BB176" i="1"/>
  <c r="N210" i="1"/>
  <c r="O201" i="1"/>
  <c r="N214" i="1"/>
  <c r="O205" i="1"/>
  <c r="N226" i="1"/>
  <c r="O217" i="1"/>
  <c r="N212" i="1"/>
  <c r="O203" i="1"/>
  <c r="N223" i="1" l="1"/>
  <c r="O214" i="1"/>
  <c r="AX215" i="1"/>
  <c r="BB215" i="1" s="1"/>
  <c r="AY215" i="1"/>
  <c r="AS215" i="1"/>
  <c r="AR215" i="1"/>
  <c r="AS200" i="1"/>
  <c r="AX200" i="1"/>
  <c r="AR200" i="1"/>
  <c r="AY200" i="1"/>
  <c r="N219" i="1"/>
  <c r="O210" i="1"/>
  <c r="AW203" i="1"/>
  <c r="AQ203" i="1"/>
  <c r="AW205" i="1"/>
  <c r="AQ205" i="1"/>
  <c r="AS208" i="1"/>
  <c r="AX208" i="1"/>
  <c r="BB208" i="1" s="1"/>
  <c r="AR208" i="1"/>
  <c r="AY208" i="1"/>
  <c r="AW207" i="1"/>
  <c r="AQ207" i="1"/>
  <c r="AW224" i="1"/>
  <c r="AQ224" i="1"/>
  <c r="AX196" i="1"/>
  <c r="AR196" i="1"/>
  <c r="AY196" i="1"/>
  <c r="AS196" i="1"/>
  <c r="N221" i="1"/>
  <c r="O212" i="1"/>
  <c r="N242" i="1"/>
  <c r="O233" i="1"/>
  <c r="AW217" i="1"/>
  <c r="AQ217" i="1"/>
  <c r="BB206" i="1"/>
  <c r="AR194" i="1"/>
  <c r="AS194" i="1"/>
  <c r="AX194" i="1"/>
  <c r="BB194" i="1" s="1"/>
  <c r="AY194" i="1"/>
  <c r="AW209" i="1"/>
  <c r="AQ209" i="1"/>
  <c r="N225" i="1"/>
  <c r="O216" i="1"/>
  <c r="AW201" i="1"/>
  <c r="AQ201" i="1"/>
  <c r="AX192" i="1"/>
  <c r="BB192" i="1" s="1"/>
  <c r="AY192" i="1"/>
  <c r="AR192" i="1"/>
  <c r="AS192" i="1"/>
  <c r="N235" i="1"/>
  <c r="O226" i="1"/>
  <c r="BB187" i="1"/>
  <c r="BB183" i="1"/>
  <c r="BB191" i="1"/>
  <c r="AY198" i="1"/>
  <c r="AR198" i="1"/>
  <c r="AX198" i="1"/>
  <c r="AS198" i="1"/>
  <c r="BB189" i="1"/>
  <c r="N227" i="1"/>
  <c r="O218" i="1"/>
  <c r="N234" i="1" l="1"/>
  <c r="O225" i="1"/>
  <c r="AR217" i="1"/>
  <c r="AX217" i="1"/>
  <c r="AS217" i="1"/>
  <c r="AY217" i="1"/>
  <c r="AW214" i="1"/>
  <c r="AQ214" i="1"/>
  <c r="AW218" i="1"/>
  <c r="AQ218" i="1"/>
  <c r="N236" i="1"/>
  <c r="O227" i="1"/>
  <c r="AW233" i="1"/>
  <c r="AQ233" i="1"/>
  <c r="AX224" i="1"/>
  <c r="BB224" i="1" s="1"/>
  <c r="AY224" i="1"/>
  <c r="AS224" i="1"/>
  <c r="AR224" i="1"/>
  <c r="AR205" i="1"/>
  <c r="AX205" i="1"/>
  <c r="AS205" i="1"/>
  <c r="AY205" i="1"/>
  <c r="AW210" i="1"/>
  <c r="AQ210" i="1"/>
  <c r="BB200" i="1"/>
  <c r="N244" i="1"/>
  <c r="O235" i="1"/>
  <c r="AW226" i="1"/>
  <c r="AQ226" i="1"/>
  <c r="AW216" i="1"/>
  <c r="AQ216" i="1"/>
  <c r="N251" i="1"/>
  <c r="O242" i="1"/>
  <c r="N228" i="1"/>
  <c r="O219" i="1"/>
  <c r="AW212" i="1"/>
  <c r="AQ212" i="1"/>
  <c r="AX207" i="1"/>
  <c r="AY207" i="1"/>
  <c r="AR207" i="1"/>
  <c r="AS207" i="1"/>
  <c r="AX203" i="1"/>
  <c r="AY203" i="1"/>
  <c r="AS203" i="1"/>
  <c r="AR203" i="1"/>
  <c r="BB198" i="1"/>
  <c r="AR201" i="1"/>
  <c r="AX201" i="1"/>
  <c r="AS201" i="1"/>
  <c r="AY201" i="1"/>
  <c r="AR209" i="1"/>
  <c r="AX209" i="1"/>
  <c r="AS209" i="1"/>
  <c r="AY209" i="1"/>
  <c r="N230" i="1"/>
  <c r="O221" i="1"/>
  <c r="BB196" i="1"/>
  <c r="N232" i="1"/>
  <c r="O223" i="1"/>
  <c r="AW223" i="1" l="1"/>
  <c r="AQ223" i="1"/>
  <c r="AS216" i="1"/>
  <c r="AX216" i="1"/>
  <c r="BB216" i="1" s="1"/>
  <c r="AR216" i="1"/>
  <c r="AY216" i="1"/>
  <c r="N241" i="1"/>
  <c r="O232" i="1"/>
  <c r="AW221" i="1"/>
  <c r="AQ221" i="1"/>
  <c r="BB209" i="1"/>
  <c r="BB201" i="1"/>
  <c r="N260" i="1"/>
  <c r="O251" i="1"/>
  <c r="AR210" i="1"/>
  <c r="AX210" i="1"/>
  <c r="BB210" i="1" s="1"/>
  <c r="AY210" i="1"/>
  <c r="AS210" i="1"/>
  <c r="BB205" i="1"/>
  <c r="AW227" i="1"/>
  <c r="AQ227" i="1"/>
  <c r="AR214" i="1"/>
  <c r="AX214" i="1"/>
  <c r="BB214" i="1" s="1"/>
  <c r="AS214" i="1"/>
  <c r="AY214" i="1"/>
  <c r="BB217" i="1"/>
  <c r="N239" i="1"/>
  <c r="O230" i="1"/>
  <c r="AW235" i="1"/>
  <c r="AQ235" i="1"/>
  <c r="N245" i="1"/>
  <c r="O236" i="1"/>
  <c r="BB207" i="1"/>
  <c r="N237" i="1"/>
  <c r="O228" i="1"/>
  <c r="N253" i="1"/>
  <c r="O244" i="1"/>
  <c r="AS233" i="1"/>
  <c r="AX233" i="1"/>
  <c r="BB233" i="1" s="1"/>
  <c r="AR233" i="1"/>
  <c r="AY233" i="1"/>
  <c r="AR218" i="1"/>
  <c r="AX218" i="1"/>
  <c r="BB218" i="1" s="1"/>
  <c r="AS218" i="1"/>
  <c r="AY218" i="1"/>
  <c r="AW225" i="1"/>
  <c r="AQ225" i="1"/>
  <c r="AW219" i="1"/>
  <c r="AQ219" i="1"/>
  <c r="BB203" i="1"/>
  <c r="AS212" i="1"/>
  <c r="AX212" i="1"/>
  <c r="BB212" i="1" s="1"/>
  <c r="AY212" i="1"/>
  <c r="AR212" i="1"/>
  <c r="AQ242" i="1"/>
  <c r="AW242" i="1"/>
  <c r="AR226" i="1"/>
  <c r="AX226" i="1"/>
  <c r="AS226" i="1"/>
  <c r="AY226" i="1"/>
  <c r="N243" i="1"/>
  <c r="O234" i="1"/>
  <c r="AS225" i="1" l="1"/>
  <c r="AX225" i="1"/>
  <c r="BB225" i="1" s="1"/>
  <c r="AR225" i="1"/>
  <c r="AY225" i="1"/>
  <c r="N262" i="1"/>
  <c r="O253" i="1"/>
  <c r="AW236" i="1"/>
  <c r="AQ236" i="1"/>
  <c r="AW230" i="1"/>
  <c r="AQ230" i="1"/>
  <c r="AW232" i="1"/>
  <c r="AQ232" i="1"/>
  <c r="AR242" i="1"/>
  <c r="AS242" i="1"/>
  <c r="AX242" i="1"/>
  <c r="BB242" i="1" s="1"/>
  <c r="AY242" i="1"/>
  <c r="AW228" i="1"/>
  <c r="AQ228" i="1"/>
  <c r="N254" i="1"/>
  <c r="O245" i="1"/>
  <c r="N248" i="1"/>
  <c r="O239" i="1"/>
  <c r="N250" i="1"/>
  <c r="O241" i="1"/>
  <c r="AW234" i="1"/>
  <c r="AQ234" i="1"/>
  <c r="BB226" i="1"/>
  <c r="N246" i="1"/>
  <c r="O237" i="1"/>
  <c r="AR235" i="1"/>
  <c r="AX235" i="1"/>
  <c r="BB235" i="1" s="1"/>
  <c r="AY235" i="1"/>
  <c r="AS235" i="1"/>
  <c r="AW251" i="1"/>
  <c r="AQ251" i="1"/>
  <c r="AR221" i="1"/>
  <c r="AX221" i="1"/>
  <c r="AS221" i="1"/>
  <c r="AY221" i="1"/>
  <c r="AR223" i="1"/>
  <c r="AX223" i="1"/>
  <c r="AY223" i="1"/>
  <c r="AS223" i="1"/>
  <c r="N252" i="1"/>
  <c r="O243" i="1"/>
  <c r="AX219" i="1"/>
  <c r="BB219" i="1" s="1"/>
  <c r="AY219" i="1"/>
  <c r="AS219" i="1"/>
  <c r="AR219" i="1"/>
  <c r="AW244" i="1"/>
  <c r="AQ244" i="1"/>
  <c r="AR227" i="1"/>
  <c r="AX227" i="1"/>
  <c r="AS227" i="1"/>
  <c r="AY227" i="1"/>
  <c r="N269" i="1"/>
  <c r="O260" i="1"/>
  <c r="AR234" i="1" l="1"/>
  <c r="AX234" i="1"/>
  <c r="AS234" i="1"/>
  <c r="AY234" i="1"/>
  <c r="BB227" i="1"/>
  <c r="N278" i="1"/>
  <c r="O269" i="1"/>
  <c r="N261" i="1"/>
  <c r="O252" i="1"/>
  <c r="N255" i="1"/>
  <c r="O246" i="1"/>
  <c r="AW241" i="1"/>
  <c r="AQ241" i="1"/>
  <c r="AW245" i="1"/>
  <c r="AQ245" i="1"/>
  <c r="AX232" i="1"/>
  <c r="BB232" i="1" s="1"/>
  <c r="AY232" i="1"/>
  <c r="AR232" i="1"/>
  <c r="AS232" i="1"/>
  <c r="AX236" i="1"/>
  <c r="BB236" i="1" s="1"/>
  <c r="AY236" i="1"/>
  <c r="AS236" i="1"/>
  <c r="AR236" i="1"/>
  <c r="AX228" i="1"/>
  <c r="BB228" i="1" s="1"/>
  <c r="AY228" i="1"/>
  <c r="AR228" i="1"/>
  <c r="AS228" i="1"/>
  <c r="AR230" i="1"/>
  <c r="AX230" i="1"/>
  <c r="AY230" i="1"/>
  <c r="AS230" i="1"/>
  <c r="AX244" i="1"/>
  <c r="BB244" i="1" s="1"/>
  <c r="AY244" i="1"/>
  <c r="AR244" i="1"/>
  <c r="AS244" i="1"/>
  <c r="AR251" i="1"/>
  <c r="AX251" i="1"/>
  <c r="BB251" i="1" s="1"/>
  <c r="AY251" i="1"/>
  <c r="AS251" i="1"/>
  <c r="N259" i="1"/>
  <c r="O250" i="1"/>
  <c r="N263" i="1"/>
  <c r="O254" i="1"/>
  <c r="AW239" i="1"/>
  <c r="AQ239" i="1"/>
  <c r="AW253" i="1"/>
  <c r="AQ253" i="1"/>
  <c r="AW260" i="1"/>
  <c r="AQ260" i="1"/>
  <c r="AW243" i="1"/>
  <c r="AQ243" i="1"/>
  <c r="BB223" i="1"/>
  <c r="BB221" i="1"/>
  <c r="AW237" i="1"/>
  <c r="AQ237" i="1"/>
  <c r="N257" i="1"/>
  <c r="O248" i="1"/>
  <c r="N271" i="1"/>
  <c r="O262" i="1"/>
  <c r="AS237" i="1" l="1"/>
  <c r="AX237" i="1"/>
  <c r="AY237" i="1"/>
  <c r="AR237" i="1"/>
  <c r="N266" i="1"/>
  <c r="O257" i="1"/>
  <c r="N268" i="1"/>
  <c r="O259" i="1"/>
  <c r="N270" i="1"/>
  <c r="O261" i="1"/>
  <c r="AR243" i="1"/>
  <c r="AX243" i="1"/>
  <c r="BB243" i="1" s="1"/>
  <c r="AY243" i="1"/>
  <c r="AS243" i="1"/>
  <c r="AX253" i="1"/>
  <c r="BB253" i="1" s="1"/>
  <c r="AY253" i="1"/>
  <c r="AR253" i="1"/>
  <c r="AS253" i="1"/>
  <c r="AW254" i="1"/>
  <c r="AQ254" i="1"/>
  <c r="AS245" i="1"/>
  <c r="AX245" i="1"/>
  <c r="AR245" i="1"/>
  <c r="AY245" i="1"/>
  <c r="AW246" i="1"/>
  <c r="AQ246" i="1"/>
  <c r="AQ269" i="1"/>
  <c r="AW269" i="1"/>
  <c r="AW262" i="1"/>
  <c r="AQ262" i="1"/>
  <c r="N280" i="1"/>
  <c r="O271" i="1"/>
  <c r="N272" i="1"/>
  <c r="O263" i="1"/>
  <c r="N264" i="1"/>
  <c r="O255" i="1"/>
  <c r="N287" i="1"/>
  <c r="O278" i="1"/>
  <c r="BB234" i="1"/>
  <c r="AW248" i="1"/>
  <c r="AQ248" i="1"/>
  <c r="AR260" i="1"/>
  <c r="AX260" i="1"/>
  <c r="AY260" i="1"/>
  <c r="AS260" i="1"/>
  <c r="AR239" i="1"/>
  <c r="AX239" i="1"/>
  <c r="BB239" i="1" s="1"/>
  <c r="AS239" i="1"/>
  <c r="AY239" i="1"/>
  <c r="AW250" i="1"/>
  <c r="AQ250" i="1"/>
  <c r="BB230" i="1"/>
  <c r="AS241" i="1"/>
  <c r="AX241" i="1"/>
  <c r="AR241" i="1"/>
  <c r="AY241" i="1"/>
  <c r="AW252" i="1"/>
  <c r="AQ252" i="1"/>
  <c r="AW255" i="1" l="1"/>
  <c r="AQ255" i="1"/>
  <c r="AW271" i="1"/>
  <c r="AQ271" i="1"/>
  <c r="AS254" i="1"/>
  <c r="AX254" i="1"/>
  <c r="AR254" i="1"/>
  <c r="AY254" i="1"/>
  <c r="AW259" i="1"/>
  <c r="AQ259" i="1"/>
  <c r="AR250" i="1"/>
  <c r="AS250" i="1"/>
  <c r="AX250" i="1"/>
  <c r="AY250" i="1"/>
  <c r="BB260" i="1"/>
  <c r="N273" i="1"/>
  <c r="O264" i="1"/>
  <c r="N289" i="1"/>
  <c r="O280" i="1"/>
  <c r="AX269" i="1"/>
  <c r="BB269" i="1" s="1"/>
  <c r="AY269" i="1"/>
  <c r="AR269" i="1"/>
  <c r="AS269" i="1"/>
  <c r="N277" i="1"/>
  <c r="O268" i="1"/>
  <c r="AX252" i="1"/>
  <c r="AY252" i="1"/>
  <c r="AR252" i="1"/>
  <c r="AS252" i="1"/>
  <c r="AW278" i="1"/>
  <c r="AQ278" i="1"/>
  <c r="AW263" i="1"/>
  <c r="AQ263" i="1"/>
  <c r="AS262" i="1"/>
  <c r="AX262" i="1"/>
  <c r="BB262" i="1" s="1"/>
  <c r="AY262" i="1"/>
  <c r="AR262" i="1"/>
  <c r="AR246" i="1"/>
  <c r="AS246" i="1"/>
  <c r="AX246" i="1"/>
  <c r="AY246" i="1"/>
  <c r="BB245" i="1"/>
  <c r="AW261" i="1"/>
  <c r="AQ261" i="1"/>
  <c r="AW257" i="1"/>
  <c r="AQ257" i="1"/>
  <c r="BB237" i="1"/>
  <c r="BB241" i="1"/>
  <c r="AX248" i="1"/>
  <c r="BB248" i="1" s="1"/>
  <c r="AY248" i="1"/>
  <c r="AR248" i="1"/>
  <c r="AS248" i="1"/>
  <c r="N296" i="1"/>
  <c r="O287" i="1"/>
  <c r="N281" i="1"/>
  <c r="O272" i="1"/>
  <c r="N279" i="1"/>
  <c r="O270" i="1"/>
  <c r="N275" i="1"/>
  <c r="O266" i="1"/>
  <c r="AW270" i="1" l="1"/>
  <c r="AQ270" i="1"/>
  <c r="N288" i="1"/>
  <c r="O279" i="1"/>
  <c r="AW266" i="1"/>
  <c r="AQ266" i="1"/>
  <c r="AW272" i="1"/>
  <c r="AQ272" i="1"/>
  <c r="AX261" i="1"/>
  <c r="AY261" i="1"/>
  <c r="AR261" i="1"/>
  <c r="AS261" i="1"/>
  <c r="BB246" i="1"/>
  <c r="N286" i="1"/>
  <c r="O277" i="1"/>
  <c r="N282" i="1"/>
  <c r="O273" i="1"/>
  <c r="AS271" i="1"/>
  <c r="AX271" i="1"/>
  <c r="BB271" i="1" s="1"/>
  <c r="AR271" i="1"/>
  <c r="AY271" i="1"/>
  <c r="N290" i="1"/>
  <c r="O281" i="1"/>
  <c r="AX278" i="1"/>
  <c r="BB278" i="1" s="1"/>
  <c r="AY278" i="1"/>
  <c r="AR278" i="1"/>
  <c r="AS278" i="1"/>
  <c r="AW280" i="1"/>
  <c r="AQ280" i="1"/>
  <c r="AW287" i="1"/>
  <c r="AQ287" i="1"/>
  <c r="AX257" i="1"/>
  <c r="BB257" i="1" s="1"/>
  <c r="AY257" i="1"/>
  <c r="AR257" i="1"/>
  <c r="AS257" i="1"/>
  <c r="BB252" i="1"/>
  <c r="N298" i="1"/>
  <c r="O289" i="1"/>
  <c r="AR259" i="1"/>
  <c r="AS259" i="1"/>
  <c r="AX259" i="1"/>
  <c r="AY259" i="1"/>
  <c r="BB254" i="1"/>
  <c r="AR255" i="1"/>
  <c r="AS255" i="1"/>
  <c r="AX255" i="1"/>
  <c r="BB255" i="1" s="1"/>
  <c r="AY255" i="1"/>
  <c r="N284" i="1"/>
  <c r="O275" i="1"/>
  <c r="N305" i="1"/>
  <c r="O296" i="1"/>
  <c r="AR263" i="1"/>
  <c r="AS263" i="1"/>
  <c r="AX263" i="1"/>
  <c r="BB263" i="1" s="1"/>
  <c r="AY263" i="1"/>
  <c r="AW268" i="1"/>
  <c r="AQ268" i="1"/>
  <c r="AW264" i="1"/>
  <c r="AQ264" i="1"/>
  <c r="BB250" i="1"/>
  <c r="N293" i="1" l="1"/>
  <c r="O284" i="1"/>
  <c r="N291" i="1"/>
  <c r="O282" i="1"/>
  <c r="AR272" i="1"/>
  <c r="AX272" i="1"/>
  <c r="AY272" i="1"/>
  <c r="AS272" i="1"/>
  <c r="AW279" i="1"/>
  <c r="AQ279" i="1"/>
  <c r="AR264" i="1"/>
  <c r="AX264" i="1"/>
  <c r="BB264" i="1" s="1"/>
  <c r="AS264" i="1"/>
  <c r="AY264" i="1"/>
  <c r="AW296" i="1"/>
  <c r="AQ296" i="1"/>
  <c r="AX287" i="1"/>
  <c r="AY287" i="1"/>
  <c r="AS287" i="1"/>
  <c r="AR287" i="1"/>
  <c r="AW281" i="1"/>
  <c r="AQ281" i="1"/>
  <c r="AW277" i="1"/>
  <c r="AQ277" i="1"/>
  <c r="N297" i="1"/>
  <c r="O288" i="1"/>
  <c r="N314" i="1"/>
  <c r="O305" i="1"/>
  <c r="AW289" i="1"/>
  <c r="AQ289" i="1"/>
  <c r="N299" i="1"/>
  <c r="O290" i="1"/>
  <c r="N295" i="1"/>
  <c r="O286" i="1"/>
  <c r="AS266" i="1"/>
  <c r="AX266" i="1"/>
  <c r="BB266" i="1" s="1"/>
  <c r="AR266" i="1"/>
  <c r="AY266" i="1"/>
  <c r="AS270" i="1"/>
  <c r="AX270" i="1"/>
  <c r="BB270" i="1" s="1"/>
  <c r="AY270" i="1"/>
  <c r="AR270" i="1"/>
  <c r="AR268" i="1"/>
  <c r="AX268" i="1"/>
  <c r="BB268" i="1" s="1"/>
  <c r="AS268" i="1"/>
  <c r="AY268" i="1"/>
  <c r="AW275" i="1"/>
  <c r="AQ275" i="1"/>
  <c r="BB259" i="1"/>
  <c r="N307" i="1"/>
  <c r="O298" i="1"/>
  <c r="AR280" i="1"/>
  <c r="AX280" i="1"/>
  <c r="AS280" i="1"/>
  <c r="AY280" i="1"/>
  <c r="AW273" i="1"/>
  <c r="AQ273" i="1"/>
  <c r="BB261" i="1"/>
  <c r="AW290" i="1" l="1"/>
  <c r="AQ290" i="1"/>
  <c r="AW305" i="1"/>
  <c r="AQ305" i="1"/>
  <c r="AX277" i="1"/>
  <c r="AR277" i="1"/>
  <c r="AS277" i="1"/>
  <c r="AY277" i="1"/>
  <c r="AS296" i="1"/>
  <c r="AX296" i="1"/>
  <c r="AR296" i="1"/>
  <c r="AY296" i="1"/>
  <c r="AW282" i="1"/>
  <c r="AQ282" i="1"/>
  <c r="AW298" i="1"/>
  <c r="AQ298" i="1"/>
  <c r="N308" i="1"/>
  <c r="O299" i="1"/>
  <c r="N323" i="1"/>
  <c r="O314" i="1"/>
  <c r="N300" i="1"/>
  <c r="O291" i="1"/>
  <c r="N316" i="1"/>
  <c r="O307" i="1"/>
  <c r="AQ286" i="1"/>
  <c r="AW286" i="1"/>
  <c r="AR289" i="1"/>
  <c r="AX289" i="1"/>
  <c r="BB289" i="1" s="1"/>
  <c r="AS289" i="1"/>
  <c r="AY289" i="1"/>
  <c r="AW288" i="1"/>
  <c r="AQ288" i="1"/>
  <c r="AX281" i="1"/>
  <c r="AR281" i="1"/>
  <c r="AY281" i="1"/>
  <c r="AS281" i="1"/>
  <c r="AS279" i="1"/>
  <c r="AX279" i="1"/>
  <c r="BB279" i="1" s="1"/>
  <c r="AY279" i="1"/>
  <c r="AR279" i="1"/>
  <c r="BB272" i="1"/>
  <c r="AW284" i="1"/>
  <c r="AQ284" i="1"/>
  <c r="AS275" i="1"/>
  <c r="AX275" i="1"/>
  <c r="AR275" i="1"/>
  <c r="AY275" i="1"/>
  <c r="AX273" i="1"/>
  <c r="BB273" i="1" s="1"/>
  <c r="AR273" i="1"/>
  <c r="AS273" i="1"/>
  <c r="AY273" i="1"/>
  <c r="BB280" i="1"/>
  <c r="N304" i="1"/>
  <c r="O295" i="1"/>
  <c r="N306" i="1"/>
  <c r="O297" i="1"/>
  <c r="BB287" i="1"/>
  <c r="N302" i="1"/>
  <c r="O293" i="1"/>
  <c r="AW297" i="1" l="1"/>
  <c r="AQ297" i="1"/>
  <c r="AS288" i="1"/>
  <c r="AX288" i="1"/>
  <c r="BB288" i="1" s="1"/>
  <c r="AR288" i="1"/>
  <c r="AY288" i="1"/>
  <c r="AW307" i="1"/>
  <c r="AQ307" i="1"/>
  <c r="AW314" i="1"/>
  <c r="AQ314" i="1"/>
  <c r="AX298" i="1"/>
  <c r="BB298" i="1" s="1"/>
  <c r="AR298" i="1"/>
  <c r="AS298" i="1"/>
  <c r="AY298" i="1"/>
  <c r="AX305" i="1"/>
  <c r="BB305" i="1" s="1"/>
  <c r="AR305" i="1"/>
  <c r="AY305" i="1"/>
  <c r="AS305" i="1"/>
  <c r="AW293" i="1"/>
  <c r="AQ293" i="1"/>
  <c r="N315" i="1"/>
  <c r="O306" i="1"/>
  <c r="AR284" i="1"/>
  <c r="AS284" i="1"/>
  <c r="AX284" i="1"/>
  <c r="AY284" i="1"/>
  <c r="N325" i="1"/>
  <c r="O316" i="1"/>
  <c r="N332" i="1"/>
  <c r="O323" i="1"/>
  <c r="AW295" i="1"/>
  <c r="AQ295" i="1"/>
  <c r="AW291" i="1"/>
  <c r="AQ291" i="1"/>
  <c r="AW299" i="1"/>
  <c r="AQ299" i="1"/>
  <c r="AX282" i="1"/>
  <c r="AY282" i="1"/>
  <c r="AS282" i="1"/>
  <c r="AR282" i="1"/>
  <c r="BB296" i="1"/>
  <c r="AX290" i="1"/>
  <c r="AR290" i="1"/>
  <c r="AY290" i="1"/>
  <c r="AS290" i="1"/>
  <c r="N311" i="1"/>
  <c r="O302" i="1"/>
  <c r="N313" i="1"/>
  <c r="O304" i="1"/>
  <c r="BB275" i="1"/>
  <c r="BB281" i="1"/>
  <c r="AX286" i="1"/>
  <c r="BB286" i="1" s="1"/>
  <c r="AY286" i="1"/>
  <c r="AR286" i="1"/>
  <c r="AS286" i="1"/>
  <c r="N309" i="1"/>
  <c r="O300" i="1"/>
  <c r="N317" i="1"/>
  <c r="O308" i="1"/>
  <c r="BB277" i="1"/>
  <c r="N318" i="1" l="1"/>
  <c r="O309" i="1"/>
  <c r="N322" i="1"/>
  <c r="O313" i="1"/>
  <c r="AX299" i="1"/>
  <c r="AY299" i="1"/>
  <c r="AR299" i="1"/>
  <c r="AS299" i="1"/>
  <c r="AX295" i="1"/>
  <c r="AY295" i="1"/>
  <c r="AS295" i="1"/>
  <c r="AR295" i="1"/>
  <c r="AW316" i="1"/>
  <c r="AQ316" i="1"/>
  <c r="AR293" i="1"/>
  <c r="AX293" i="1"/>
  <c r="BB293" i="1" s="1"/>
  <c r="AS293" i="1"/>
  <c r="AY293" i="1"/>
  <c r="AX307" i="1"/>
  <c r="AR307" i="1"/>
  <c r="AS307" i="1"/>
  <c r="AY307" i="1"/>
  <c r="AW308" i="1"/>
  <c r="AQ308" i="1"/>
  <c r="AW302" i="1"/>
  <c r="AQ302" i="1"/>
  <c r="N334" i="1"/>
  <c r="O325" i="1"/>
  <c r="N326" i="1"/>
  <c r="O317" i="1"/>
  <c r="N320" i="1"/>
  <c r="O311" i="1"/>
  <c r="BB290" i="1"/>
  <c r="AX291" i="1"/>
  <c r="AY291" i="1"/>
  <c r="AR291" i="1"/>
  <c r="AS291" i="1"/>
  <c r="AW323" i="1"/>
  <c r="AQ323" i="1"/>
  <c r="AW306" i="1"/>
  <c r="AQ306" i="1"/>
  <c r="AX314" i="1"/>
  <c r="BB314" i="1" s="1"/>
  <c r="AY314" i="1"/>
  <c r="AR314" i="1"/>
  <c r="AS314" i="1"/>
  <c r="AR297" i="1"/>
  <c r="AX297" i="1"/>
  <c r="BB297" i="1" s="1"/>
  <c r="AS297" i="1"/>
  <c r="AY297" i="1"/>
  <c r="AW300" i="1"/>
  <c r="AQ300" i="1"/>
  <c r="AW304" i="1"/>
  <c r="AQ304" i="1"/>
  <c r="BB282" i="1"/>
  <c r="N341" i="1"/>
  <c r="O332" i="1"/>
  <c r="BB284" i="1"/>
  <c r="N324" i="1"/>
  <c r="O315" i="1"/>
  <c r="AW332" i="1" l="1"/>
  <c r="AQ332" i="1"/>
  <c r="AW311" i="1"/>
  <c r="AQ311" i="1"/>
  <c r="AW325" i="1"/>
  <c r="AQ325" i="1"/>
  <c r="AS308" i="1"/>
  <c r="AX308" i="1"/>
  <c r="BB308" i="1" s="1"/>
  <c r="AY308" i="1"/>
  <c r="AR308" i="1"/>
  <c r="AW313" i="1"/>
  <c r="AQ313" i="1"/>
  <c r="N350" i="1"/>
  <c r="O341" i="1"/>
  <c r="AS300" i="1"/>
  <c r="AX300" i="1"/>
  <c r="BB300" i="1" s="1"/>
  <c r="AY300" i="1"/>
  <c r="AR300" i="1"/>
  <c r="AX323" i="1"/>
  <c r="BB323" i="1" s="1"/>
  <c r="AR323" i="1"/>
  <c r="AS323" i="1"/>
  <c r="AY323" i="1"/>
  <c r="N329" i="1"/>
  <c r="O320" i="1"/>
  <c r="N343" i="1"/>
  <c r="O334" i="1"/>
  <c r="BB307" i="1"/>
  <c r="N331" i="1"/>
  <c r="O322" i="1"/>
  <c r="N333" i="1"/>
  <c r="O324" i="1"/>
  <c r="BB291" i="1"/>
  <c r="AW317" i="1"/>
  <c r="AQ317" i="1"/>
  <c r="AX302" i="1"/>
  <c r="BB302" i="1" s="1"/>
  <c r="AR302" i="1"/>
  <c r="AS302" i="1"/>
  <c r="AY302" i="1"/>
  <c r="AX316" i="1"/>
  <c r="BB316" i="1" s="1"/>
  <c r="AY316" i="1"/>
  <c r="AR316" i="1"/>
  <c r="AS316" i="1"/>
  <c r="AW309" i="1"/>
  <c r="AQ309" i="1"/>
  <c r="AW315" i="1"/>
  <c r="AQ315" i="1"/>
  <c r="AX304" i="1"/>
  <c r="BB304" i="1" s="1"/>
  <c r="AY304" i="1"/>
  <c r="AS304" i="1"/>
  <c r="AR304" i="1"/>
  <c r="AX306" i="1"/>
  <c r="BB306" i="1" s="1"/>
  <c r="AR306" i="1"/>
  <c r="AS306" i="1"/>
  <c r="AY306" i="1"/>
  <c r="N335" i="1"/>
  <c r="O326" i="1"/>
  <c r="BB295" i="1"/>
  <c r="BB299" i="1"/>
  <c r="N327" i="1"/>
  <c r="O318" i="1"/>
  <c r="AW318" i="1" l="1"/>
  <c r="AQ318" i="1"/>
  <c r="AW326" i="1"/>
  <c r="AQ326" i="1"/>
  <c r="AR309" i="1"/>
  <c r="AX309" i="1"/>
  <c r="AY309" i="1"/>
  <c r="AS309" i="1"/>
  <c r="N340" i="1"/>
  <c r="O331" i="1"/>
  <c r="AW320" i="1"/>
  <c r="AQ320" i="1"/>
  <c r="AR313" i="1"/>
  <c r="AX313" i="1"/>
  <c r="BB313" i="1" s="1"/>
  <c r="AS313" i="1"/>
  <c r="AY313" i="1"/>
  <c r="AX311" i="1"/>
  <c r="AY311" i="1"/>
  <c r="AS311" i="1"/>
  <c r="AR311" i="1"/>
  <c r="N344" i="1"/>
  <c r="O335" i="1"/>
  <c r="AW324" i="1"/>
  <c r="AQ324" i="1"/>
  <c r="N338" i="1"/>
  <c r="O329" i="1"/>
  <c r="N336" i="1"/>
  <c r="O327" i="1"/>
  <c r="AX315" i="1"/>
  <c r="AR315" i="1"/>
  <c r="AS315" i="1"/>
  <c r="AY315" i="1"/>
  <c r="AX317" i="1"/>
  <c r="AY317" i="1"/>
  <c r="AR317" i="1"/>
  <c r="AS317" i="1"/>
  <c r="N342" i="1"/>
  <c r="O333" i="1"/>
  <c r="AW334" i="1"/>
  <c r="AQ334" i="1"/>
  <c r="AQ341" i="1"/>
  <c r="AW341" i="1"/>
  <c r="AX325" i="1"/>
  <c r="BB325" i="1" s="1"/>
  <c r="AY325" i="1"/>
  <c r="AS325" i="1"/>
  <c r="AR325" i="1"/>
  <c r="AX332" i="1"/>
  <c r="BB332" i="1" s="1"/>
  <c r="AY332" i="1"/>
  <c r="AR332" i="1"/>
  <c r="AS332" i="1"/>
  <c r="AW322" i="1"/>
  <c r="AQ322" i="1"/>
  <c r="N352" i="1"/>
  <c r="O343" i="1"/>
  <c r="N359" i="1"/>
  <c r="O350" i="1"/>
  <c r="AW350" i="1" l="1"/>
  <c r="AQ350" i="1"/>
  <c r="AX322" i="1"/>
  <c r="BB322" i="1" s="1"/>
  <c r="AY322" i="1"/>
  <c r="AS322" i="1"/>
  <c r="AR322" i="1"/>
  <c r="AS334" i="1"/>
  <c r="AX334" i="1"/>
  <c r="BB334" i="1" s="1"/>
  <c r="AY334" i="1"/>
  <c r="AR334" i="1"/>
  <c r="AW327" i="1"/>
  <c r="AQ327" i="1"/>
  <c r="AX324" i="1"/>
  <c r="AR324" i="1"/>
  <c r="AS324" i="1"/>
  <c r="AY324" i="1"/>
  <c r="AX320" i="1"/>
  <c r="BB320" i="1" s="1"/>
  <c r="AY320" i="1"/>
  <c r="AR320" i="1"/>
  <c r="AS320" i="1"/>
  <c r="AX326" i="1"/>
  <c r="AS326" i="1"/>
  <c r="AY326" i="1"/>
  <c r="AR326" i="1"/>
  <c r="N345" i="1"/>
  <c r="O336" i="1"/>
  <c r="AW343" i="1"/>
  <c r="AQ343" i="1"/>
  <c r="AW333" i="1"/>
  <c r="AQ333" i="1"/>
  <c r="AW329" i="1"/>
  <c r="AQ329" i="1"/>
  <c r="AW335" i="1"/>
  <c r="AQ335" i="1"/>
  <c r="AW331" i="1"/>
  <c r="AQ331" i="1"/>
  <c r="BB309" i="1"/>
  <c r="AX318" i="1"/>
  <c r="AY318" i="1"/>
  <c r="AR318" i="1"/>
  <c r="AS318" i="1"/>
  <c r="N368" i="1"/>
  <c r="O368" i="1" s="1"/>
  <c r="O359" i="1"/>
  <c r="N361" i="1"/>
  <c r="O352" i="1"/>
  <c r="AS341" i="1"/>
  <c r="AX341" i="1"/>
  <c r="BB341" i="1" s="1"/>
  <c r="AR341" i="1"/>
  <c r="AY341" i="1"/>
  <c r="N351" i="1"/>
  <c r="O342" i="1"/>
  <c r="BB317" i="1"/>
  <c r="BB315" i="1"/>
  <c r="N347" i="1"/>
  <c r="O338" i="1"/>
  <c r="N353" i="1"/>
  <c r="O344" i="1"/>
  <c r="BB311" i="1"/>
  <c r="N349" i="1"/>
  <c r="O340" i="1"/>
  <c r="AW342" i="1" l="1"/>
  <c r="AQ342" i="1"/>
  <c r="AW344" i="1"/>
  <c r="AQ344" i="1"/>
  <c r="AW340" i="1"/>
  <c r="AQ340" i="1"/>
  <c r="N362" i="1"/>
  <c r="O353" i="1"/>
  <c r="N370" i="1"/>
  <c r="O370" i="1" s="1"/>
  <c r="O361" i="1"/>
  <c r="AX331" i="1"/>
  <c r="BB331" i="1" s="1"/>
  <c r="AR331" i="1"/>
  <c r="AY331" i="1"/>
  <c r="AS331" i="1"/>
  <c r="AX329" i="1"/>
  <c r="BB329" i="1" s="1"/>
  <c r="AY329" i="1"/>
  <c r="AR329" i="1"/>
  <c r="AS329" i="1"/>
  <c r="AX343" i="1"/>
  <c r="BB343" i="1" s="1"/>
  <c r="AS343" i="1"/>
  <c r="AY343" i="1"/>
  <c r="AR343" i="1"/>
  <c r="AX327" i="1"/>
  <c r="BB327" i="1" s="1"/>
  <c r="AR327" i="1"/>
  <c r="AS327" i="1"/>
  <c r="AY327" i="1"/>
  <c r="AW338" i="1"/>
  <c r="AQ338" i="1"/>
  <c r="AW359" i="1"/>
  <c r="AQ359" i="1"/>
  <c r="N356" i="1"/>
  <c r="O347" i="1"/>
  <c r="N360" i="1"/>
  <c r="O351" i="1"/>
  <c r="AW368" i="1"/>
  <c r="AQ368" i="1"/>
  <c r="BB318" i="1"/>
  <c r="AX335" i="1"/>
  <c r="BB335" i="1" s="1"/>
  <c r="AR335" i="1"/>
  <c r="AS335" i="1"/>
  <c r="AY335" i="1"/>
  <c r="AX333" i="1"/>
  <c r="AY333" i="1"/>
  <c r="AR333" i="1"/>
  <c r="AS333" i="1"/>
  <c r="AW336" i="1"/>
  <c r="AQ336" i="1"/>
  <c r="AX350" i="1"/>
  <c r="AS350" i="1"/>
  <c r="AY350" i="1"/>
  <c r="AR350" i="1"/>
  <c r="N358" i="1"/>
  <c r="O349" i="1"/>
  <c r="AW352" i="1"/>
  <c r="AQ352" i="1"/>
  <c r="N354" i="1"/>
  <c r="O345" i="1"/>
  <c r="BB326" i="1"/>
  <c r="BB324" i="1"/>
  <c r="AW345" i="1" l="1"/>
  <c r="AQ345" i="1"/>
  <c r="N363" i="1"/>
  <c r="O354" i="1"/>
  <c r="N367" i="1"/>
  <c r="O367" i="1" s="1"/>
  <c r="O358" i="1"/>
  <c r="BB350" i="1"/>
  <c r="AX368" i="1"/>
  <c r="BB368" i="1" s="1"/>
  <c r="AS368" i="1"/>
  <c r="AR368" i="1"/>
  <c r="AY368" i="1"/>
  <c r="AW347" i="1"/>
  <c r="AQ347" i="1"/>
  <c r="AR338" i="1"/>
  <c r="AX338" i="1"/>
  <c r="AY338" i="1"/>
  <c r="AS338" i="1"/>
  <c r="AW353" i="1"/>
  <c r="AQ353" i="1"/>
  <c r="AX344" i="1"/>
  <c r="BB344" i="1" s="1"/>
  <c r="AS344" i="1"/>
  <c r="AR344" i="1"/>
  <c r="AY344" i="1"/>
  <c r="AX336" i="1"/>
  <c r="BB336" i="1" s="1"/>
  <c r="AY336" i="1"/>
  <c r="AS336" i="1"/>
  <c r="AR336" i="1"/>
  <c r="N365" i="1"/>
  <c r="O356" i="1"/>
  <c r="N371" i="1"/>
  <c r="O371" i="1" s="1"/>
  <c r="O362" i="1"/>
  <c r="BB333" i="1"/>
  <c r="AW351" i="1"/>
  <c r="AQ351" i="1"/>
  <c r="AX359" i="1"/>
  <c r="BB359" i="1" s="1"/>
  <c r="AS359" i="1"/>
  <c r="AY359" i="1"/>
  <c r="AR359" i="1"/>
  <c r="AW361" i="1"/>
  <c r="AQ361" i="1"/>
  <c r="AS340" i="1"/>
  <c r="AX340" i="1"/>
  <c r="AY340" i="1"/>
  <c r="AR340" i="1"/>
  <c r="AR342" i="1"/>
  <c r="AX342" i="1"/>
  <c r="AY342" i="1"/>
  <c r="AS342" i="1"/>
  <c r="AX352" i="1"/>
  <c r="AS352" i="1"/>
  <c r="AY352" i="1"/>
  <c r="AR352" i="1"/>
  <c r="AW349" i="1"/>
  <c r="AQ349" i="1"/>
  <c r="N369" i="1"/>
  <c r="O369" i="1" s="1"/>
  <c r="O360" i="1"/>
  <c r="AW370" i="1"/>
  <c r="AQ370" i="1"/>
  <c r="AW360" i="1" l="1"/>
  <c r="AQ360" i="1"/>
  <c r="AX361" i="1"/>
  <c r="BB361" i="1" s="1"/>
  <c r="AS361" i="1"/>
  <c r="AR361" i="1"/>
  <c r="AY361" i="1"/>
  <c r="N374" i="1"/>
  <c r="O374" i="1" s="1"/>
  <c r="O365" i="1"/>
  <c r="AW354" i="1"/>
  <c r="AQ354" i="1"/>
  <c r="AW369" i="1"/>
  <c r="AQ369" i="1"/>
  <c r="AW362" i="1"/>
  <c r="AQ362" i="1"/>
  <c r="AX353" i="1"/>
  <c r="BB353" i="1" s="1"/>
  <c r="AS353" i="1"/>
  <c r="AR353" i="1"/>
  <c r="AY353" i="1"/>
  <c r="BB338" i="1"/>
  <c r="N372" i="1"/>
  <c r="O372" i="1" s="1"/>
  <c r="O363" i="1"/>
  <c r="AX370" i="1"/>
  <c r="BB370" i="1" s="1"/>
  <c r="AS370" i="1"/>
  <c r="AR370" i="1"/>
  <c r="AY370" i="1"/>
  <c r="AX349" i="1"/>
  <c r="BB349" i="1" s="1"/>
  <c r="AS349" i="1"/>
  <c r="AR349" i="1"/>
  <c r="AY349" i="1"/>
  <c r="BB342" i="1"/>
  <c r="BB340" i="1"/>
  <c r="AX351" i="1"/>
  <c r="BB351" i="1" s="1"/>
  <c r="AY351" i="1"/>
  <c r="AS351" i="1"/>
  <c r="AR351" i="1"/>
  <c r="AW371" i="1"/>
  <c r="AQ371" i="1"/>
  <c r="AW358" i="1"/>
  <c r="AQ358" i="1"/>
  <c r="AX345" i="1"/>
  <c r="BB345" i="1" s="1"/>
  <c r="AY345" i="1"/>
  <c r="AR345" i="1"/>
  <c r="AS345" i="1"/>
  <c r="BB352" i="1"/>
  <c r="AW356" i="1"/>
  <c r="AQ356" i="1"/>
  <c r="AX347" i="1"/>
  <c r="BB347" i="1" s="1"/>
  <c r="AR347" i="1"/>
  <c r="AS347" i="1"/>
  <c r="AY347" i="1"/>
  <c r="AW367" i="1"/>
  <c r="AQ367" i="1"/>
  <c r="AX367" i="1" l="1"/>
  <c r="AR367" i="1"/>
  <c r="AS367" i="1"/>
  <c r="AY367" i="1"/>
  <c r="AW372" i="1"/>
  <c r="AQ372" i="1"/>
  <c r="AX369" i="1"/>
  <c r="BB369" i="1" s="1"/>
  <c r="AS369" i="1"/>
  <c r="AR369" i="1"/>
  <c r="AY369" i="1"/>
  <c r="AW365" i="1"/>
  <c r="AQ365" i="1"/>
  <c r="AX358" i="1"/>
  <c r="AS358" i="1"/>
  <c r="AR358" i="1"/>
  <c r="AY358" i="1"/>
  <c r="AW374" i="1"/>
  <c r="AQ374" i="1"/>
  <c r="AX356" i="1"/>
  <c r="BB356" i="1" s="1"/>
  <c r="AR356" i="1"/>
  <c r="AS356" i="1"/>
  <c r="AY356" i="1"/>
  <c r="AX362" i="1"/>
  <c r="BB362" i="1" s="1"/>
  <c r="AS362" i="1"/>
  <c r="AR362" i="1"/>
  <c r="AY362" i="1"/>
  <c r="AX354" i="1"/>
  <c r="BB354" i="1" s="1"/>
  <c r="AS354" i="1"/>
  <c r="AY354" i="1"/>
  <c r="AR354" i="1"/>
  <c r="AX360" i="1"/>
  <c r="BB360" i="1" s="1"/>
  <c r="AR360" i="1"/>
  <c r="AY360" i="1"/>
  <c r="AS360" i="1"/>
  <c r="AX371" i="1"/>
  <c r="BB371" i="1" s="1"/>
  <c r="AR371" i="1"/>
  <c r="AY371" i="1"/>
  <c r="AS371" i="1"/>
  <c r="AW363" i="1"/>
  <c r="AQ363" i="1"/>
  <c r="AX363" i="1" l="1"/>
  <c r="AR363" i="1"/>
  <c r="AY363" i="1"/>
  <c r="AS363" i="1"/>
  <c r="AX365" i="1"/>
  <c r="AS365" i="1"/>
  <c r="AR365" i="1"/>
  <c r="AY365" i="1"/>
  <c r="AR374" i="1"/>
  <c r="AX374" i="1"/>
  <c r="AY374" i="1"/>
  <c r="AS374" i="1"/>
  <c r="AX372" i="1"/>
  <c r="AS372" i="1"/>
  <c r="AY372" i="1"/>
  <c r="AR372" i="1"/>
  <c r="BB358" i="1"/>
  <c r="BB367" i="1"/>
  <c r="BB374" i="1" l="1"/>
  <c r="BB372" i="1"/>
  <c r="BB365" i="1"/>
  <c r="BB363" i="1"/>
</calcChain>
</file>

<file path=xl/sharedStrings.xml><?xml version="1.0" encoding="utf-8"?>
<sst xmlns="http://schemas.openxmlformats.org/spreadsheetml/2006/main" count="59" uniqueCount="59">
  <si>
    <t>Rad. día despejado sin nubes Rso MJ/m2·día</t>
  </si>
  <si>
    <t>Factor nubosidad f</t>
  </si>
  <si>
    <t>eº-ea</t>
  </si>
  <si>
    <t>Emisividad neta (a1+b1*ea^0.5)</t>
  </si>
  <si>
    <t>Albedo</t>
  </si>
  <si>
    <t>Mes</t>
  </si>
  <si>
    <t>Día</t>
  </si>
  <si>
    <t>Latitud:</t>
  </si>
  <si>
    <t>Altura:</t>
  </si>
  <si>
    <t>Latitud</t>
  </si>
  <si>
    <t>T máx</t>
  </si>
  <si>
    <t>T media</t>
  </si>
  <si>
    <t>T mín</t>
  </si>
  <si>
    <t>Presión(kPa)</t>
  </si>
  <si>
    <t>Presión estimada(kPa)</t>
  </si>
  <si>
    <t>V v (m/s)</t>
  </si>
  <si>
    <t>V v 2 m (m/s)</t>
  </si>
  <si>
    <t>Latitud (radianes)</t>
  </si>
  <si>
    <t>Declinación (radianes)</t>
  </si>
  <si>
    <t>Declinación (grados)</t>
  </si>
  <si>
    <t>Ángulo horario (radianes)</t>
  </si>
  <si>
    <t>Ángulo horario (grados)</t>
  </si>
  <si>
    <t xml:space="preserve">N (h/día) </t>
  </si>
  <si>
    <t>Corrección distancia Sol-Tierra</t>
  </si>
  <si>
    <t xml:space="preserve">Ra (cal/cm2·día) </t>
  </si>
  <si>
    <t xml:space="preserve">Ra (mm/día) </t>
  </si>
  <si>
    <t xml:space="preserve">Ra (MJ/m2·día) </t>
  </si>
  <si>
    <t>Altura AnemómetroLoc</t>
  </si>
  <si>
    <t>Dia-ano</t>
  </si>
  <si>
    <t>Rn saliente MJ/m2·día</t>
  </si>
  <si>
    <t>Rn entrante MJ/m2·día</t>
  </si>
  <si>
    <t>Calor vaporización  "Cv"   (MJ/kg)</t>
  </si>
  <si>
    <t>Gradiente presión vapor satur  "Gsv"  (kPa/ºC)</t>
  </si>
  <si>
    <t xml:space="preserve">Cons. psicrométrica  "Cps" kPa/ºC  </t>
  </si>
  <si>
    <t>Cons. psicrom. modificada "Cps*"   kPa/ºC</t>
  </si>
  <si>
    <t>Gsv/(Gsv·Cps*)</t>
  </si>
  <si>
    <t>Cps/(Gsv·Cps*)</t>
  </si>
  <si>
    <t>Radiación neta  "Rn"</t>
  </si>
  <si>
    <t>Flujo de calor en el suelo MJ/m2·día  "G"</t>
  </si>
  <si>
    <t>"Rn-G"</t>
  </si>
  <si>
    <t>Función del viento  "f(u)"</t>
  </si>
  <si>
    <t>(Gsv/(Gsv+Cps*))·(1/Cv)·(Rn-G)</t>
  </si>
  <si>
    <t>(Cps/(Gsv+Cps*))·f(u)·(eº-e)</t>
  </si>
  <si>
    <t>CATEDRA DE CLIMATOLOGIA Y FENOLOGIA AGRICOLAS</t>
  </si>
  <si>
    <t>FACULTAD DE AGRONOMIA  - UBA</t>
  </si>
  <si>
    <t>ETP mm/día</t>
  </si>
  <si>
    <t>Altura</t>
  </si>
  <si>
    <t>HR %</t>
  </si>
  <si>
    <t>H e</t>
  </si>
  <si>
    <t>Presión</t>
  </si>
  <si>
    <t xml:space="preserve">V v </t>
  </si>
  <si>
    <t>Día Juliano</t>
  </si>
  <si>
    <t>CÁLCULO DE LA EVAPOTRANSPIRACIÓN POTENCIAL DIARIA</t>
  </si>
  <si>
    <t>MEDIANTE LA METODOLOGIA DE PENMAN</t>
  </si>
  <si>
    <t>ea</t>
  </si>
  <si>
    <t xml:space="preserve">h/H </t>
  </si>
  <si>
    <t>RG (MJ/m2·día)</t>
  </si>
  <si>
    <t>e</t>
  </si>
  <si>
    <t>Hurtado R., Fernández Long, María E. y  Alabar F.(2019)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</si>
</sst>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.0"/>
    <numFmt numFmtId="173" formatCode="0.000"/>
    <numFmt numFmtId="174" formatCode="General_)"/>
    <numFmt numFmtId="175" formatCode="dd\-mmm_)"/>
  </numFmts>
  <fonts count="13" x14ac:knownFonts="1">
    <font>
      <sz val="10"/>
      <name val="Arial"/>
    </font>
    <font>
      <b/>
      <sz val="10"/>
      <name val="Arial Narrow"/>
      <family val="2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Arial"/>
      <family val="2"/>
    </font>
    <font>
      <b/>
      <i/>
      <sz val="12"/>
      <color indexed="9"/>
      <name val="Arial Narrow"/>
      <family val="2"/>
    </font>
    <font>
      <b/>
      <sz val="10"/>
      <color indexed="9"/>
      <name val="Arial Narrow"/>
      <family val="2"/>
    </font>
    <font>
      <b/>
      <sz val="10"/>
      <color indexed="9"/>
      <name val="Arial"/>
      <family val="2"/>
    </font>
    <font>
      <sz val="9.5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NumberFormat="1" applyFont="1" applyProtection="1"/>
    <xf numFmtId="0" fontId="0" fillId="0" borderId="0" xfId="0" applyFill="1" applyAlignment="1" applyProtection="1">
      <protection locked="0"/>
    </xf>
    <xf numFmtId="0" fontId="0" fillId="2" borderId="0" xfId="0" applyFill="1" applyAlignment="1" applyProtection="1">
      <protection locked="0"/>
    </xf>
    <xf numFmtId="2" fontId="0" fillId="3" borderId="0" xfId="0" applyNumberFormat="1" applyFill="1" applyAlignment="1" applyProtection="1"/>
    <xf numFmtId="2" fontId="0" fillId="3" borderId="0" xfId="0" applyNumberFormat="1" applyFill="1" applyAlignment="1"/>
    <xf numFmtId="173" fontId="0" fillId="3" borderId="0" xfId="0" applyNumberFormat="1" applyFill="1" applyAlignment="1" applyProtection="1"/>
    <xf numFmtId="173" fontId="0" fillId="0" borderId="0" xfId="0" applyNumberFormat="1" applyFill="1" applyAlignment="1" applyProtection="1"/>
    <xf numFmtId="1" fontId="0" fillId="0" borderId="0" xfId="0" applyNumberFormat="1"/>
    <xf numFmtId="172" fontId="0" fillId="3" borderId="0" xfId="0" applyNumberFormat="1" applyFill="1" applyAlignment="1"/>
    <xf numFmtId="0" fontId="4" fillId="0" borderId="0" xfId="0" applyFont="1"/>
    <xf numFmtId="172" fontId="0" fillId="3" borderId="0" xfId="0" applyNumberFormat="1" applyFill="1" applyAlignment="1" applyProtection="1">
      <protection locked="0"/>
    </xf>
    <xf numFmtId="0" fontId="0" fillId="3" borderId="0" xfId="0" applyFill="1" applyAlignment="1" applyProtection="1">
      <protection locked="0"/>
    </xf>
    <xf numFmtId="0" fontId="0" fillId="3" borderId="0" xfId="0" applyFill="1" applyAlignment="1" applyProtection="1"/>
    <xf numFmtId="0" fontId="6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173" fontId="6" fillId="3" borderId="0" xfId="0" applyNumberFormat="1" applyFont="1" applyFill="1" applyProtection="1">
      <protection hidden="1"/>
    </xf>
    <xf numFmtId="2" fontId="6" fillId="3" borderId="0" xfId="0" applyNumberFormat="1" applyFont="1" applyFill="1" applyProtection="1">
      <protection hidden="1"/>
    </xf>
    <xf numFmtId="2" fontId="6" fillId="3" borderId="0" xfId="0" applyNumberFormat="1" applyFont="1" applyFill="1" applyAlignment="1" applyProtection="1">
      <alignment horizontal="left" indent="1"/>
      <protection hidden="1"/>
    </xf>
    <xf numFmtId="172" fontId="6" fillId="3" borderId="0" xfId="0" applyNumberFormat="1" applyFont="1" applyFill="1" applyProtection="1">
      <protection hidden="1"/>
    </xf>
    <xf numFmtId="2" fontId="6" fillId="3" borderId="0" xfId="0" applyNumberFormat="1" applyFont="1" applyFill="1" applyProtection="1"/>
    <xf numFmtId="173" fontId="6" fillId="3" borderId="0" xfId="0" applyNumberFormat="1" applyFont="1" applyFill="1"/>
    <xf numFmtId="0" fontId="6" fillId="3" borderId="0" xfId="0" applyFont="1" applyFill="1"/>
    <xf numFmtId="2" fontId="6" fillId="3" borderId="0" xfId="0" applyNumberFormat="1" applyFont="1" applyFill="1"/>
    <xf numFmtId="0" fontId="9" fillId="4" borderId="0" xfId="0" applyFont="1" applyFill="1"/>
    <xf numFmtId="1" fontId="9" fillId="4" borderId="0" xfId="0" applyNumberFormat="1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10" fillId="4" borderId="0" xfId="0" applyNumberFormat="1" applyFont="1" applyFill="1" applyAlignment="1" applyProtection="1">
      <alignment horizontal="center"/>
    </xf>
    <xf numFmtId="175" fontId="2" fillId="5" borderId="0" xfId="0" applyNumberFormat="1" applyFont="1" applyFill="1" applyProtection="1"/>
    <xf numFmtId="1" fontId="2" fillId="5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5" fillId="6" borderId="1" xfId="0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1" fontId="11" fillId="4" borderId="2" xfId="0" applyNumberFormat="1" applyFont="1" applyFill="1" applyBorder="1"/>
    <xf numFmtId="0" fontId="2" fillId="2" borderId="3" xfId="0" applyFont="1" applyFill="1" applyBorder="1" applyProtection="1">
      <protection locked="0"/>
    </xf>
    <xf numFmtId="1" fontId="11" fillId="4" borderId="4" xfId="0" applyNumberFormat="1" applyFont="1" applyFill="1" applyBorder="1"/>
    <xf numFmtId="0" fontId="2" fillId="2" borderId="5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172" fontId="0" fillId="0" borderId="0" xfId="0" applyNumberFormat="1" applyAlignment="1">
      <alignment horizontal="center"/>
    </xf>
    <xf numFmtId="172" fontId="10" fillId="4" borderId="0" xfId="0" applyNumberFormat="1" applyFont="1" applyFill="1" applyAlignment="1">
      <alignment horizontal="center"/>
    </xf>
    <xf numFmtId="172" fontId="0" fillId="2" borderId="0" xfId="0" applyNumberFormat="1" applyFill="1" applyAlignment="1">
      <alignment horizontal="center"/>
    </xf>
    <xf numFmtId="0" fontId="7" fillId="7" borderId="0" xfId="0" applyFont="1" applyFill="1" applyAlignment="1">
      <alignment horizontal="center"/>
    </xf>
    <xf numFmtId="174" fontId="8" fillId="7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018614270941055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5491209927611172E-2"/>
          <c:y val="6.9491525423728814E-2"/>
          <c:w val="0.88417786970010337"/>
          <c:h val="0.85254237288135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'Calculo ETP'!$BB$9</c:f>
              <c:strCache>
                <c:ptCount val="1"/>
                <c:pt idx="0">
                  <c:v>ETP mm/día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'Calculo ETP'!$A$10:$A$375</c:f>
              <c:numCache>
                <c:formatCode>dd\-mmm_)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'Calculo ETP'!$BB$10:$BB$375</c:f>
              <c:numCache>
                <c:formatCode>0.00</c:formatCode>
                <c:ptCount val="366"/>
                <c:pt idx="0">
                  <c:v>2.7550146824396742</c:v>
                </c:pt>
                <c:pt idx="1">
                  <c:v>2.9482906242257374</c:v>
                </c:pt>
                <c:pt idx="2">
                  <c:v>6.5893327101130046</c:v>
                </c:pt>
                <c:pt idx="3">
                  <c:v>6.835363091244675</c:v>
                </c:pt>
                <c:pt idx="4">
                  <c:v>6.7719981323556651</c:v>
                </c:pt>
                <c:pt idx="5">
                  <c:v>6.0069042903237166</c:v>
                </c:pt>
                <c:pt idx="6">
                  <c:v>3.1603108521000469</c:v>
                </c:pt>
                <c:pt idx="7">
                  <c:v>6.813147208608842</c:v>
                </c:pt>
                <c:pt idx="8">
                  <c:v>5.1735922617606018</c:v>
                </c:pt>
                <c:pt idx="9">
                  <c:v>6.4647191752433866</c:v>
                </c:pt>
                <c:pt idx="10">
                  <c:v>5.470061103274265</c:v>
                </c:pt>
                <c:pt idx="11">
                  <c:v>4.5414168425403938</c:v>
                </c:pt>
                <c:pt idx="12">
                  <c:v>6.6738519209620755</c:v>
                </c:pt>
                <c:pt idx="13">
                  <c:v>5.8213915038467032</c:v>
                </c:pt>
                <c:pt idx="14">
                  <c:v>5.6823277952183524</c:v>
                </c:pt>
                <c:pt idx="15">
                  <c:v>6.4531636250934659</c:v>
                </c:pt>
                <c:pt idx="16">
                  <c:v>6.5766404387077833</c:v>
                </c:pt>
                <c:pt idx="17">
                  <c:v>6.6744948145867147</c:v>
                </c:pt>
                <c:pt idx="18">
                  <c:v>3.7155309640522454</c:v>
                </c:pt>
                <c:pt idx="19">
                  <c:v>6.9492759001617337</c:v>
                </c:pt>
                <c:pt idx="20">
                  <c:v>6.6270121620789748</c:v>
                </c:pt>
                <c:pt idx="21">
                  <c:v>6.6186140075630631</c:v>
                </c:pt>
                <c:pt idx="22">
                  <c:v>6.9712385468189364</c:v>
                </c:pt>
                <c:pt idx="23">
                  <c:v>6.3242429069604063</c:v>
                </c:pt>
                <c:pt idx="24">
                  <c:v>6.2824742843420474</c:v>
                </c:pt>
                <c:pt idx="25">
                  <c:v>6.9298402777525201</c:v>
                </c:pt>
                <c:pt idx="26">
                  <c:v>6.0694010889579237</c:v>
                </c:pt>
                <c:pt idx="27">
                  <c:v>6.7253894455354084</c:v>
                </c:pt>
                <c:pt idx="28">
                  <c:v>6.0842639422538607</c:v>
                </c:pt>
                <c:pt idx="29">
                  <c:v>6.5476726835964882</c:v>
                </c:pt>
                <c:pt idx="30">
                  <c:v>4.615066962083139</c:v>
                </c:pt>
                <c:pt idx="31">
                  <c:v>5.4265184779454012</c:v>
                </c:pt>
                <c:pt idx="32">
                  <c:v>6.1543737077993601</c:v>
                </c:pt>
                <c:pt idx="33">
                  <c:v>6.9803192414398101</c:v>
                </c:pt>
                <c:pt idx="34">
                  <c:v>3.7313127358152065</c:v>
                </c:pt>
                <c:pt idx="35">
                  <c:v>5.7308024047910537</c:v>
                </c:pt>
                <c:pt idx="36">
                  <c:v>6.2180729065117024</c:v>
                </c:pt>
                <c:pt idx="37">
                  <c:v>6.2102412139086045</c:v>
                </c:pt>
                <c:pt idx="38">
                  <c:v>3.2408873112088257</c:v>
                </c:pt>
                <c:pt idx="39">
                  <c:v>5.1636571322389013</c:v>
                </c:pt>
                <c:pt idx="40">
                  <c:v>2.8603678056135484</c:v>
                </c:pt>
                <c:pt idx="41">
                  <c:v>5.1691559754244674</c:v>
                </c:pt>
                <c:pt idx="42">
                  <c:v>3.4035368630896725</c:v>
                </c:pt>
                <c:pt idx="43">
                  <c:v>4.0789591609615794</c:v>
                </c:pt>
                <c:pt idx="44">
                  <c:v>5.7068205551495534</c:v>
                </c:pt>
                <c:pt idx="45">
                  <c:v>6.0308558116713114</c:v>
                </c:pt>
                <c:pt idx="46">
                  <c:v>6.0849219618338726</c:v>
                </c:pt>
                <c:pt idx="47">
                  <c:v>6.1344428846534766</c:v>
                </c:pt>
                <c:pt idx="48">
                  <c:v>6.5822443431554412</c:v>
                </c:pt>
                <c:pt idx="49">
                  <c:v>5.9712262357091834</c:v>
                </c:pt>
                <c:pt idx="50">
                  <c:v>4.5725292529797015</c:v>
                </c:pt>
                <c:pt idx="51">
                  <c:v>3.9552999317409081</c:v>
                </c:pt>
                <c:pt idx="52">
                  <c:v>5.0347462391445008</c:v>
                </c:pt>
                <c:pt idx="53">
                  <c:v>5.3157952065281755</c:v>
                </c:pt>
                <c:pt idx="54">
                  <c:v>5.0089763207331623</c:v>
                </c:pt>
                <c:pt idx="55">
                  <c:v>4.9632284547123033</c:v>
                </c:pt>
                <c:pt idx="56">
                  <c:v>5.0038398174363694</c:v>
                </c:pt>
                <c:pt idx="57">
                  <c:v>4.8271805816872382</c:v>
                </c:pt>
                <c:pt idx="58">
                  <c:v>4.9349922435787867</c:v>
                </c:pt>
                <c:pt idx="59">
                  <c:v>5.4098097430050771</c:v>
                </c:pt>
                <c:pt idx="60">
                  <c:v>5.3484391202832215</c:v>
                </c:pt>
                <c:pt idx="61">
                  <c:v>5.2927345458120447</c:v>
                </c:pt>
                <c:pt idx="62">
                  <c:v>5.2541572020772493</c:v>
                </c:pt>
                <c:pt idx="63">
                  <c:v>5.409082208363734</c:v>
                </c:pt>
                <c:pt idx="64">
                  <c:v>5.4144054936526222</c:v>
                </c:pt>
                <c:pt idx="65">
                  <c:v>5.3519808463034479</c:v>
                </c:pt>
                <c:pt idx="66">
                  <c:v>3.9406690350971387</c:v>
                </c:pt>
                <c:pt idx="67">
                  <c:v>3.4134423880834888</c:v>
                </c:pt>
                <c:pt idx="68">
                  <c:v>4.9256390210796726</c:v>
                </c:pt>
                <c:pt idx="69">
                  <c:v>4.6535876314428384</c:v>
                </c:pt>
                <c:pt idx="70">
                  <c:v>4.998206181094444</c:v>
                </c:pt>
                <c:pt idx="71">
                  <c:v>5.2952070646953269</c:v>
                </c:pt>
                <c:pt idx="72">
                  <c:v>3.24557785085738</c:v>
                </c:pt>
                <c:pt idx="73">
                  <c:v>2.888537807291546</c:v>
                </c:pt>
                <c:pt idx="74">
                  <c:v>2.3080102645324523</c:v>
                </c:pt>
                <c:pt idx="75">
                  <c:v>4.3440967028448334</c:v>
                </c:pt>
                <c:pt idx="76">
                  <c:v>3.4654937382659829</c:v>
                </c:pt>
                <c:pt idx="77">
                  <c:v>4.0408591991612361</c:v>
                </c:pt>
                <c:pt idx="78">
                  <c:v>3.9213892329560394</c:v>
                </c:pt>
                <c:pt idx="79">
                  <c:v>3.1160813978498205</c:v>
                </c:pt>
                <c:pt idx="80">
                  <c:v>4.4086143357348462</c:v>
                </c:pt>
                <c:pt idx="81">
                  <c:v>3.3985881551714434</c:v>
                </c:pt>
                <c:pt idx="82">
                  <c:v>3.5096516088605885</c:v>
                </c:pt>
                <c:pt idx="83">
                  <c:v>3.8358944932196919</c:v>
                </c:pt>
                <c:pt idx="84">
                  <c:v>1.9800838628579827</c:v>
                </c:pt>
                <c:pt idx="85">
                  <c:v>2.6953853419253444</c:v>
                </c:pt>
                <c:pt idx="86">
                  <c:v>1.9775313430691648</c:v>
                </c:pt>
                <c:pt idx="87">
                  <c:v>3.7839029485276843</c:v>
                </c:pt>
                <c:pt idx="88">
                  <c:v>1.9001279627802368</c:v>
                </c:pt>
                <c:pt idx="89">
                  <c:v>3.7614710418637021</c:v>
                </c:pt>
                <c:pt idx="90">
                  <c:v>3.5515662249053364</c:v>
                </c:pt>
                <c:pt idx="91">
                  <c:v>2.4043310772727815</c:v>
                </c:pt>
                <c:pt idx="92">
                  <c:v>2.3482350738546631</c:v>
                </c:pt>
                <c:pt idx="93">
                  <c:v>3.458237808322592</c:v>
                </c:pt>
                <c:pt idx="94">
                  <c:v>3.5280704575888326</c:v>
                </c:pt>
                <c:pt idx="95">
                  <c:v>2.7257186831069729</c:v>
                </c:pt>
                <c:pt idx="96">
                  <c:v>3.1397824183115022</c:v>
                </c:pt>
                <c:pt idx="97">
                  <c:v>2.9903603902895024</c:v>
                </c:pt>
                <c:pt idx="98">
                  <c:v>3.1519068127427143</c:v>
                </c:pt>
                <c:pt idx="99">
                  <c:v>2.9895370475665772</c:v>
                </c:pt>
                <c:pt idx="100">
                  <c:v>1.879954148461662</c:v>
                </c:pt>
                <c:pt idx="101">
                  <c:v>2.9735681493644357</c:v>
                </c:pt>
                <c:pt idx="102">
                  <c:v>2.7338316257343971</c:v>
                </c:pt>
                <c:pt idx="103">
                  <c:v>2.6508550200197547</c:v>
                </c:pt>
                <c:pt idx="104">
                  <c:v>2.8108516036676043</c:v>
                </c:pt>
                <c:pt idx="105">
                  <c:v>2.6932474089227081</c:v>
                </c:pt>
                <c:pt idx="106">
                  <c:v>2.6620617249219718</c:v>
                </c:pt>
                <c:pt idx="107">
                  <c:v>2.6686767568132685</c:v>
                </c:pt>
                <c:pt idx="108">
                  <c:v>1.784946489667657</c:v>
                </c:pt>
                <c:pt idx="109">
                  <c:v>2.6164771148744288</c:v>
                </c:pt>
                <c:pt idx="110">
                  <c:v>2.2190067192929268</c:v>
                </c:pt>
                <c:pt idx="111">
                  <c:v>1.9702188998707586</c:v>
                </c:pt>
                <c:pt idx="112">
                  <c:v>2.4015106808901736</c:v>
                </c:pt>
                <c:pt idx="113">
                  <c:v>1.8460820648323466</c:v>
                </c:pt>
                <c:pt idx="114">
                  <c:v>2.3384490103000513</c:v>
                </c:pt>
                <c:pt idx="115">
                  <c:v>1.6770035104552339</c:v>
                </c:pt>
                <c:pt idx="116">
                  <c:v>1.5812436937273093</c:v>
                </c:pt>
                <c:pt idx="117">
                  <c:v>2.2150632745570746</c:v>
                </c:pt>
                <c:pt idx="118">
                  <c:v>2.098098460524962</c:v>
                </c:pt>
                <c:pt idx="119">
                  <c:v>1.9745440111713204</c:v>
                </c:pt>
                <c:pt idx="120">
                  <c:v>1.9987950034238269</c:v>
                </c:pt>
                <c:pt idx="121">
                  <c:v>2.083976237379968</c:v>
                </c:pt>
                <c:pt idx="122">
                  <c:v>1.9005348401002391</c:v>
                </c:pt>
                <c:pt idx="123">
                  <c:v>1.5383967362949957</c:v>
                </c:pt>
                <c:pt idx="124">
                  <c:v>1.5562308706465025</c:v>
                </c:pt>
                <c:pt idx="125">
                  <c:v>1.7330787160294252</c:v>
                </c:pt>
                <c:pt idx="126">
                  <c:v>1.4134512447500307</c:v>
                </c:pt>
                <c:pt idx="127">
                  <c:v>2.0314269155939266</c:v>
                </c:pt>
                <c:pt idx="128">
                  <c:v>0.97427095877017778</c:v>
                </c:pt>
                <c:pt idx="129">
                  <c:v>1.0476613558921282</c:v>
                </c:pt>
                <c:pt idx="130">
                  <c:v>1.1543698370579161</c:v>
                </c:pt>
                <c:pt idx="131">
                  <c:v>2.1711822590668213</c:v>
                </c:pt>
                <c:pt idx="132">
                  <c:v>2.5963928128300555</c:v>
                </c:pt>
                <c:pt idx="133">
                  <c:v>1.5812388163473599</c:v>
                </c:pt>
                <c:pt idx="134">
                  <c:v>1.2526483201972156</c:v>
                </c:pt>
                <c:pt idx="135">
                  <c:v>1.3882952181082926</c:v>
                </c:pt>
                <c:pt idx="136">
                  <c:v>1.2055380848318924</c:v>
                </c:pt>
                <c:pt idx="137">
                  <c:v>1.3783328851114791</c:v>
                </c:pt>
                <c:pt idx="138">
                  <c:v>1.2456696459628713</c:v>
                </c:pt>
                <c:pt idx="139">
                  <c:v>1.1403023952220077</c:v>
                </c:pt>
                <c:pt idx="140">
                  <c:v>1.1423466831520785</c:v>
                </c:pt>
                <c:pt idx="141">
                  <c:v>1.3700724350493014</c:v>
                </c:pt>
                <c:pt idx="142">
                  <c:v>1.474430203349592</c:v>
                </c:pt>
                <c:pt idx="143">
                  <c:v>1.1898585595949536</c:v>
                </c:pt>
                <c:pt idx="144">
                  <c:v>1.3187193470305072</c:v>
                </c:pt>
                <c:pt idx="145">
                  <c:v>1.4085440878452535</c:v>
                </c:pt>
                <c:pt idx="146">
                  <c:v>1.1490801530445602</c:v>
                </c:pt>
                <c:pt idx="147">
                  <c:v>1.143870882432338</c:v>
                </c:pt>
                <c:pt idx="148">
                  <c:v>0.90549745386116687</c:v>
                </c:pt>
                <c:pt idx="149">
                  <c:v>1.1669793927585281</c:v>
                </c:pt>
                <c:pt idx="150">
                  <c:v>1.5653227943619132</c:v>
                </c:pt>
                <c:pt idx="151">
                  <c:v>1.1885113796685691</c:v>
                </c:pt>
                <c:pt idx="152">
                  <c:v>1.1584547189070151</c:v>
                </c:pt>
                <c:pt idx="153">
                  <c:v>1.2373299910127866</c:v>
                </c:pt>
                <c:pt idx="154">
                  <c:v>1.0166740467454656</c:v>
                </c:pt>
                <c:pt idx="155">
                  <c:v>1.0756174850510714</c:v>
                </c:pt>
                <c:pt idx="156">
                  <c:v>0.91058792945865441</c:v>
                </c:pt>
                <c:pt idx="157">
                  <c:v>0.90176054159644281</c:v>
                </c:pt>
                <c:pt idx="158">
                  <c:v>0.86093815665812445</c:v>
                </c:pt>
                <c:pt idx="159">
                  <c:v>1.070530446452608</c:v>
                </c:pt>
                <c:pt idx="160">
                  <c:v>1.1731859705140324</c:v>
                </c:pt>
                <c:pt idx="161">
                  <c:v>1.0230961024941414</c:v>
                </c:pt>
                <c:pt idx="162">
                  <c:v>1.0055406178336497</c:v>
                </c:pt>
                <c:pt idx="163">
                  <c:v>1.1615899563162009</c:v>
                </c:pt>
                <c:pt idx="164">
                  <c:v>0.87695904314041295</c:v>
                </c:pt>
                <c:pt idx="165">
                  <c:v>0.54061020052829156</c:v>
                </c:pt>
                <c:pt idx="166">
                  <c:v>0.92333009150236367</c:v>
                </c:pt>
                <c:pt idx="167">
                  <c:v>0.69538326410251616</c:v>
                </c:pt>
                <c:pt idx="168">
                  <c:v>0.79698519438774218</c:v>
                </c:pt>
                <c:pt idx="169">
                  <c:v>1.0392825635388558</c:v>
                </c:pt>
                <c:pt idx="170">
                  <c:v>1.1477702351780774</c:v>
                </c:pt>
                <c:pt idx="171">
                  <c:v>0.99261246480820564</c:v>
                </c:pt>
                <c:pt idx="172">
                  <c:v>0.91084387446022408</c:v>
                </c:pt>
                <c:pt idx="173">
                  <c:v>1.001361948441847</c:v>
                </c:pt>
                <c:pt idx="174">
                  <c:v>0.86414785574800956</c:v>
                </c:pt>
                <c:pt idx="175">
                  <c:v>0.79866196406943168</c:v>
                </c:pt>
                <c:pt idx="176">
                  <c:v>1.3140133470238102</c:v>
                </c:pt>
                <c:pt idx="177">
                  <c:v>1.2769234327721914</c:v>
                </c:pt>
                <c:pt idx="178">
                  <c:v>0.75089958026079662</c:v>
                </c:pt>
                <c:pt idx="179">
                  <c:v>0.50905396393938929</c:v>
                </c:pt>
                <c:pt idx="180">
                  <c:v>0.63028677356760587</c:v>
                </c:pt>
                <c:pt idx="181">
                  <c:v>0.66383750344486581</c:v>
                </c:pt>
                <c:pt idx="182">
                  <c:v>0.71892221786086574</c:v>
                </c:pt>
                <c:pt idx="183">
                  <c:v>0.73052794900115325</c:v>
                </c:pt>
                <c:pt idx="184">
                  <c:v>0.83727484483331704</c:v>
                </c:pt>
                <c:pt idx="185">
                  <c:v>1.2721976693925838</c:v>
                </c:pt>
                <c:pt idx="186">
                  <c:v>0.88260632738277711</c:v>
                </c:pt>
                <c:pt idx="187">
                  <c:v>0.81048512172433229</c:v>
                </c:pt>
                <c:pt idx="188">
                  <c:v>1.0697859163869876</c:v>
                </c:pt>
                <c:pt idx="189">
                  <c:v>0.94572546678445857</c:v>
                </c:pt>
                <c:pt idx="190">
                  <c:v>0.99004532705786041</c:v>
                </c:pt>
                <c:pt idx="191">
                  <c:v>0.85283630446290237</c:v>
                </c:pt>
                <c:pt idx="192">
                  <c:v>0.69807291459319276</c:v>
                </c:pt>
                <c:pt idx="193">
                  <c:v>1.2979577600533683</c:v>
                </c:pt>
                <c:pt idx="194">
                  <c:v>0.98620684447242946</c:v>
                </c:pt>
                <c:pt idx="195">
                  <c:v>0.94338654920554132</c:v>
                </c:pt>
                <c:pt idx="196">
                  <c:v>0.50829972617044306</c:v>
                </c:pt>
                <c:pt idx="197">
                  <c:v>0.27705464458355133</c:v>
                </c:pt>
                <c:pt idx="198">
                  <c:v>0.50462225461943111</c:v>
                </c:pt>
                <c:pt idx="199">
                  <c:v>0.82055861207162339</c:v>
                </c:pt>
                <c:pt idx="200">
                  <c:v>1.0290552371372708</c:v>
                </c:pt>
                <c:pt idx="201">
                  <c:v>0.8951274357570238</c:v>
                </c:pt>
                <c:pt idx="202">
                  <c:v>1.1953266599958072</c:v>
                </c:pt>
                <c:pt idx="203">
                  <c:v>0.44574095384213164</c:v>
                </c:pt>
                <c:pt idx="204">
                  <c:v>0.96115697606671557</c:v>
                </c:pt>
                <c:pt idx="205">
                  <c:v>1.2238556123022226</c:v>
                </c:pt>
                <c:pt idx="206">
                  <c:v>0.69203763223758796</c:v>
                </c:pt>
                <c:pt idx="207">
                  <c:v>1.349000870052939</c:v>
                </c:pt>
                <c:pt idx="208">
                  <c:v>1.4012932758704895</c:v>
                </c:pt>
                <c:pt idx="209">
                  <c:v>1.3490304559837913</c:v>
                </c:pt>
                <c:pt idx="210">
                  <c:v>1.4445455243738818</c:v>
                </c:pt>
                <c:pt idx="211">
                  <c:v>1.2776040995720805</c:v>
                </c:pt>
                <c:pt idx="212">
                  <c:v>0.96295400743014703</c:v>
                </c:pt>
                <c:pt idx="213">
                  <c:v>1.0853844006596511</c:v>
                </c:pt>
                <c:pt idx="214">
                  <c:v>1.2690031987683685</c:v>
                </c:pt>
                <c:pt idx="215">
                  <c:v>1.11394209004792</c:v>
                </c:pt>
                <c:pt idx="216">
                  <c:v>1.3823321790653853</c:v>
                </c:pt>
                <c:pt idx="217">
                  <c:v>1.6084588943995555</c:v>
                </c:pt>
                <c:pt idx="218">
                  <c:v>1.5324603934393883</c:v>
                </c:pt>
                <c:pt idx="219">
                  <c:v>1.9326216634375835</c:v>
                </c:pt>
                <c:pt idx="220">
                  <c:v>2.0041254960326875</c:v>
                </c:pt>
                <c:pt idx="221">
                  <c:v>1.3636331969974516</c:v>
                </c:pt>
                <c:pt idx="222">
                  <c:v>1.4861724055667915</c:v>
                </c:pt>
                <c:pt idx="223">
                  <c:v>1.6331983152221849</c:v>
                </c:pt>
                <c:pt idx="224">
                  <c:v>1.8474272022278642</c:v>
                </c:pt>
                <c:pt idx="225">
                  <c:v>2.0381468160913547</c:v>
                </c:pt>
                <c:pt idx="226">
                  <c:v>1.5716015704561646</c:v>
                </c:pt>
                <c:pt idx="227">
                  <c:v>1.6330275268176835</c:v>
                </c:pt>
                <c:pt idx="228">
                  <c:v>1.9740667581349109</c:v>
                </c:pt>
                <c:pt idx="229">
                  <c:v>1.7606441469607124</c:v>
                </c:pt>
                <c:pt idx="230">
                  <c:v>1.8422776290428189</c:v>
                </c:pt>
                <c:pt idx="231">
                  <c:v>2.0739726332149608</c:v>
                </c:pt>
                <c:pt idx="232">
                  <c:v>2.3603841080476133</c:v>
                </c:pt>
                <c:pt idx="233">
                  <c:v>2.2272463630676742</c:v>
                </c:pt>
                <c:pt idx="234">
                  <c:v>2.3863510469648843</c:v>
                </c:pt>
                <c:pt idx="235">
                  <c:v>2.1850799571230919</c:v>
                </c:pt>
                <c:pt idx="236">
                  <c:v>2.434743645001729</c:v>
                </c:pt>
                <c:pt idx="237">
                  <c:v>2.4620319433424966</c:v>
                </c:pt>
                <c:pt idx="238">
                  <c:v>2.5591841389184267</c:v>
                </c:pt>
                <c:pt idx="239">
                  <c:v>3.1001940827428061</c:v>
                </c:pt>
                <c:pt idx="240">
                  <c:v>1.3117198821868126</c:v>
                </c:pt>
                <c:pt idx="241">
                  <c:v>1.1277834605770805</c:v>
                </c:pt>
                <c:pt idx="242">
                  <c:v>1.2823336756162755</c:v>
                </c:pt>
                <c:pt idx="243">
                  <c:v>1.6358435562069547</c:v>
                </c:pt>
                <c:pt idx="244">
                  <c:v>1.2144967859036784</c:v>
                </c:pt>
                <c:pt idx="245">
                  <c:v>1.4377317211962859</c:v>
                </c:pt>
                <c:pt idx="246">
                  <c:v>2.4840187508085596</c:v>
                </c:pt>
                <c:pt idx="247">
                  <c:v>2.7415368890345606</c:v>
                </c:pt>
                <c:pt idx="248">
                  <c:v>2.4313377422792199</c:v>
                </c:pt>
                <c:pt idx="249">
                  <c:v>1.6058715151126015</c:v>
                </c:pt>
                <c:pt idx="250">
                  <c:v>2.7799419393076565</c:v>
                </c:pt>
                <c:pt idx="251">
                  <c:v>2.8350643137380009</c:v>
                </c:pt>
                <c:pt idx="252">
                  <c:v>1.5626362650978194</c:v>
                </c:pt>
                <c:pt idx="253">
                  <c:v>1.6563786911923333</c:v>
                </c:pt>
                <c:pt idx="254">
                  <c:v>1.8307187155014197</c:v>
                </c:pt>
                <c:pt idx="255">
                  <c:v>1.775511635204448</c:v>
                </c:pt>
                <c:pt idx="256">
                  <c:v>2.7567625511504317</c:v>
                </c:pt>
                <c:pt idx="257">
                  <c:v>3.0097491861615002</c:v>
                </c:pt>
                <c:pt idx="258">
                  <c:v>2.7115358557937355</c:v>
                </c:pt>
                <c:pt idx="259">
                  <c:v>2.3890646673781291</c:v>
                </c:pt>
                <c:pt idx="260">
                  <c:v>3.2993115070174275</c:v>
                </c:pt>
                <c:pt idx="261">
                  <c:v>3.0961786014233521</c:v>
                </c:pt>
                <c:pt idx="262">
                  <c:v>3.202867848443816</c:v>
                </c:pt>
                <c:pt idx="263">
                  <c:v>3.7528810115509104</c:v>
                </c:pt>
                <c:pt idx="264">
                  <c:v>2.5626134283535169</c:v>
                </c:pt>
                <c:pt idx="265">
                  <c:v>3.2504019657917618</c:v>
                </c:pt>
                <c:pt idx="266">
                  <c:v>2.6350201893471525</c:v>
                </c:pt>
                <c:pt idx="267">
                  <c:v>3.7593295058104501</c:v>
                </c:pt>
                <c:pt idx="268">
                  <c:v>2.9716858588120578</c:v>
                </c:pt>
                <c:pt idx="269">
                  <c:v>3.3908571371764387</c:v>
                </c:pt>
                <c:pt idx="270">
                  <c:v>3.6471755750778181</c:v>
                </c:pt>
                <c:pt idx="271">
                  <c:v>3.9141589927355089</c:v>
                </c:pt>
                <c:pt idx="272">
                  <c:v>3.3945821535977285</c:v>
                </c:pt>
                <c:pt idx="273">
                  <c:v>4.1846845861208681</c:v>
                </c:pt>
                <c:pt idx="274">
                  <c:v>2.7990209962425543</c:v>
                </c:pt>
                <c:pt idx="275">
                  <c:v>4.0414391816254636</c:v>
                </c:pt>
                <c:pt idx="276">
                  <c:v>2.565021228979798</c:v>
                </c:pt>
                <c:pt idx="277">
                  <c:v>3.2255254945229668</c:v>
                </c:pt>
                <c:pt idx="278">
                  <c:v>4.1791746867197306</c:v>
                </c:pt>
                <c:pt idx="279">
                  <c:v>3.7273663067017084</c:v>
                </c:pt>
                <c:pt idx="280">
                  <c:v>3.5585780030395653</c:v>
                </c:pt>
                <c:pt idx="281">
                  <c:v>3.9980279827408642</c:v>
                </c:pt>
                <c:pt idx="282">
                  <c:v>4.6833831584603347</c:v>
                </c:pt>
                <c:pt idx="283">
                  <c:v>4.1300286531085346</c:v>
                </c:pt>
                <c:pt idx="284">
                  <c:v>3.4488729505225177</c:v>
                </c:pt>
                <c:pt idx="285">
                  <c:v>3.7333599173865069</c:v>
                </c:pt>
                <c:pt idx="286">
                  <c:v>4.8629137066770696</c:v>
                </c:pt>
                <c:pt idx="287">
                  <c:v>5.0122126156945965</c:v>
                </c:pt>
                <c:pt idx="288">
                  <c:v>2.6303243231876183</c:v>
                </c:pt>
                <c:pt idx="289">
                  <c:v>3.7722635223407908</c:v>
                </c:pt>
                <c:pt idx="290">
                  <c:v>4.4987515704852932</c:v>
                </c:pt>
                <c:pt idx="291">
                  <c:v>3.4043743074320987</c:v>
                </c:pt>
                <c:pt idx="292">
                  <c:v>3.7205370112837093</c:v>
                </c:pt>
                <c:pt idx="293">
                  <c:v>4.5324727224783103</c:v>
                </c:pt>
                <c:pt idx="294">
                  <c:v>4.8159567312596714</c:v>
                </c:pt>
                <c:pt idx="295">
                  <c:v>5.0203018211813744</c:v>
                </c:pt>
                <c:pt idx="296">
                  <c:v>5.8045031317238553</c:v>
                </c:pt>
                <c:pt idx="297">
                  <c:v>5.0085998883375753</c:v>
                </c:pt>
                <c:pt idx="298">
                  <c:v>4.8838526664812436</c:v>
                </c:pt>
                <c:pt idx="299">
                  <c:v>5.5814658943262021</c:v>
                </c:pt>
                <c:pt idx="300">
                  <c:v>4.2171408239493635</c:v>
                </c:pt>
                <c:pt idx="301">
                  <c:v>5.2243493414487796</c:v>
                </c:pt>
                <c:pt idx="302">
                  <c:v>4.3959308634174779</c:v>
                </c:pt>
                <c:pt idx="303">
                  <c:v>4.6135626736956254</c:v>
                </c:pt>
                <c:pt idx="304">
                  <c:v>5.4961718379450106</c:v>
                </c:pt>
                <c:pt idx="305">
                  <c:v>5.7868782425003227</c:v>
                </c:pt>
                <c:pt idx="306">
                  <c:v>5.218493868842252</c:v>
                </c:pt>
                <c:pt idx="307">
                  <c:v>4.7469782749780478</c:v>
                </c:pt>
                <c:pt idx="308">
                  <c:v>4.4451891789349753</c:v>
                </c:pt>
                <c:pt idx="309">
                  <c:v>5.1614295210338588</c:v>
                </c:pt>
                <c:pt idx="310">
                  <c:v>5.8086522839597921</c:v>
                </c:pt>
                <c:pt idx="311">
                  <c:v>5.3889813380207157</c:v>
                </c:pt>
                <c:pt idx="312">
                  <c:v>4.3441898080325991</c:v>
                </c:pt>
                <c:pt idx="313">
                  <c:v>3.3440010120623942</c:v>
                </c:pt>
                <c:pt idx="314">
                  <c:v>2.6461449203797995</c:v>
                </c:pt>
                <c:pt idx="315">
                  <c:v>3.195376621834066</c:v>
                </c:pt>
                <c:pt idx="316">
                  <c:v>4.7500233935435912</c:v>
                </c:pt>
                <c:pt idx="317">
                  <c:v>6.3514714458710273</c:v>
                </c:pt>
                <c:pt idx="318">
                  <c:v>4.3979716234978667</c:v>
                </c:pt>
                <c:pt idx="319">
                  <c:v>5.9535144212098707</c:v>
                </c:pt>
                <c:pt idx="320">
                  <c:v>5.7915892082160267</c:v>
                </c:pt>
                <c:pt idx="321">
                  <c:v>5.8207524413784073</c:v>
                </c:pt>
                <c:pt idx="322">
                  <c:v>6.3158989947112953</c:v>
                </c:pt>
                <c:pt idx="323">
                  <c:v>3.2776068771568196</c:v>
                </c:pt>
                <c:pt idx="324">
                  <c:v>5.1461868359219629</c:v>
                </c:pt>
                <c:pt idx="325">
                  <c:v>3.3289811181200308</c:v>
                </c:pt>
                <c:pt idx="326">
                  <c:v>5.1640834369433133</c:v>
                </c:pt>
                <c:pt idx="327">
                  <c:v>2.4748018216419387</c:v>
                </c:pt>
                <c:pt idx="328">
                  <c:v>4.9531209110940697</c:v>
                </c:pt>
                <c:pt idx="329">
                  <c:v>3.9095287900982258</c:v>
                </c:pt>
                <c:pt idx="330">
                  <c:v>3.8703455779220719</c:v>
                </c:pt>
                <c:pt idx="331">
                  <c:v>2.9236891080024221</c:v>
                </c:pt>
                <c:pt idx="332">
                  <c:v>5.6165248720525955</c:v>
                </c:pt>
                <c:pt idx="333">
                  <c:v>6.612282420770744</c:v>
                </c:pt>
                <c:pt idx="334">
                  <c:v>6.4626535090242649</c:v>
                </c:pt>
                <c:pt idx="335">
                  <c:v>6.3763508627608187</c:v>
                </c:pt>
                <c:pt idx="336">
                  <c:v>6.2531118812315238</c:v>
                </c:pt>
                <c:pt idx="337">
                  <c:v>4.6211515639295557</c:v>
                </c:pt>
                <c:pt idx="338">
                  <c:v>3.7465221450966557</c:v>
                </c:pt>
                <c:pt idx="339">
                  <c:v>4.1814204998911588</c:v>
                </c:pt>
                <c:pt idx="340">
                  <c:v>6.7176347518312864</c:v>
                </c:pt>
                <c:pt idx="341">
                  <c:v>5.2393884676857407</c:v>
                </c:pt>
                <c:pt idx="342">
                  <c:v>5.2741657824172776</c:v>
                </c:pt>
                <c:pt idx="343">
                  <c:v>5.0099653013450043</c:v>
                </c:pt>
                <c:pt idx="344">
                  <c:v>5.8029001096104995</c:v>
                </c:pt>
                <c:pt idx="345">
                  <c:v>6.6146699296958147</c:v>
                </c:pt>
                <c:pt idx="346">
                  <c:v>4.7035422719683178</c:v>
                </c:pt>
                <c:pt idx="347">
                  <c:v>4.7295217857531053</c:v>
                </c:pt>
                <c:pt idx="348">
                  <c:v>6.4376867658518844</c:v>
                </c:pt>
                <c:pt idx="349">
                  <c:v>6.6911090905458979</c:v>
                </c:pt>
                <c:pt idx="350">
                  <c:v>4.2048070916275746</c:v>
                </c:pt>
                <c:pt idx="351">
                  <c:v>6.4772704422273097</c:v>
                </c:pt>
                <c:pt idx="352">
                  <c:v>6.4050774011313587</c:v>
                </c:pt>
                <c:pt idx="353">
                  <c:v>6.5656109929966107</c:v>
                </c:pt>
                <c:pt idx="354">
                  <c:v>6.4887370280521699</c:v>
                </c:pt>
                <c:pt idx="355">
                  <c:v>6.1985053546552242</c:v>
                </c:pt>
                <c:pt idx="356">
                  <c:v>6.449238519197662</c:v>
                </c:pt>
                <c:pt idx="357">
                  <c:v>6.4579209591427977</c:v>
                </c:pt>
                <c:pt idx="358">
                  <c:v>7.0127545484023486</c:v>
                </c:pt>
                <c:pt idx="359">
                  <c:v>6.4731593080472072</c:v>
                </c:pt>
                <c:pt idx="360">
                  <c:v>6.6276872906161577</c:v>
                </c:pt>
                <c:pt idx="361">
                  <c:v>4.1570635986768725</c:v>
                </c:pt>
                <c:pt idx="362">
                  <c:v>4.5901530127889565</c:v>
                </c:pt>
                <c:pt idx="363">
                  <c:v>6.5432258188719334</c:v>
                </c:pt>
                <c:pt idx="364">
                  <c:v>5.376142134678167</c:v>
                </c:pt>
                <c:pt idx="365">
                  <c:v>3.9217662516566838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075856"/>
        <c:axId val="205473664"/>
      </c:scatterChart>
      <c:valAx>
        <c:axId val="268075856"/>
        <c:scaling>
          <c:orientation val="minMax"/>
        </c:scaling>
        <c:delete val="0"/>
        <c:axPos val="b"/>
        <c:numFmt formatCode="dd\-mmm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205473664"/>
        <c:crosses val="autoZero"/>
        <c:crossBetween val="midCat"/>
      </c:valAx>
      <c:valAx>
        <c:axId val="2054736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mm/día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08474576271186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2680758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" right="0.75" top="1" bottom="1" header="0" footer="0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9942" cy="561242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75"/>
  <sheetViews>
    <sheetView tabSelected="1" workbookViewId="0">
      <selection activeCell="BB10" sqref="BB10"/>
    </sheetView>
  </sheetViews>
  <sheetFormatPr baseColWidth="10" defaultRowHeight="12.75" x14ac:dyDescent="0.2"/>
  <cols>
    <col min="2" max="2" width="11.42578125" style="9"/>
    <col min="3" max="3" width="11.42578125" style="9" hidden="1" customWidth="1"/>
    <col min="4" max="5" width="11.42578125" hidden="1" customWidth="1"/>
    <col min="6" max="8" width="11.42578125" style="46"/>
    <col min="9" max="9" width="11.42578125" style="33"/>
    <col min="10" max="11" width="11.42578125" hidden="1" customWidth="1"/>
    <col min="12" max="12" width="11.42578125" style="33"/>
    <col min="13" max="15" width="11.42578125" hidden="1" customWidth="1"/>
    <col min="16" max="16" width="11.42578125" style="46"/>
    <col min="17" max="20" width="11.42578125" hidden="1" customWidth="1"/>
    <col min="21" max="21" width="11.42578125" customWidth="1"/>
    <col min="22" max="53" width="11.42578125" hidden="1" customWidth="1"/>
    <col min="54" max="54" width="15.5703125" style="33" customWidth="1"/>
  </cols>
  <sheetData>
    <row r="1" spans="1:54" ht="18" customHeight="1" x14ac:dyDescent="0.25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</row>
    <row r="2" spans="1:54" s="43" customFormat="1" ht="18" customHeight="1" x14ac:dyDescent="0.25">
      <c r="A2" s="49" t="s">
        <v>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</row>
    <row r="3" spans="1:54" ht="15" customHeight="1" x14ac:dyDescent="0.25">
      <c r="A3" s="50" t="s">
        <v>43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</row>
    <row r="4" spans="1:54" ht="15" customHeight="1" x14ac:dyDescent="0.25">
      <c r="A4" s="50" t="s">
        <v>44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</row>
    <row r="5" spans="1:54" ht="15" customHeight="1" x14ac:dyDescent="0.25">
      <c r="A5" s="50" t="s">
        <v>58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</row>
    <row r="6" spans="1:54" ht="13.5" thickBot="1" x14ac:dyDescent="0.25"/>
    <row r="7" spans="1:54" x14ac:dyDescent="0.2">
      <c r="A7" s="36" t="s">
        <v>7</v>
      </c>
      <c r="B7" s="37">
        <v>-34</v>
      </c>
      <c r="C7" s="40"/>
    </row>
    <row r="8" spans="1:54" ht="13.5" thickBot="1" x14ac:dyDescent="0.25">
      <c r="A8" s="38" t="s">
        <v>8</v>
      </c>
      <c r="B8" s="39">
        <v>20</v>
      </c>
      <c r="C8" s="40"/>
    </row>
    <row r="9" spans="1:54" ht="16.5" thickBot="1" x14ac:dyDescent="0.3">
      <c r="A9" s="26" t="s">
        <v>5</v>
      </c>
      <c r="B9" s="27" t="s">
        <v>6</v>
      </c>
      <c r="C9" s="27" t="s">
        <v>51</v>
      </c>
      <c r="D9" s="28" t="s">
        <v>9</v>
      </c>
      <c r="E9" s="29" t="s">
        <v>46</v>
      </c>
      <c r="F9" s="47" t="s">
        <v>11</v>
      </c>
      <c r="G9" s="47" t="s">
        <v>10</v>
      </c>
      <c r="H9" s="47" t="s">
        <v>12</v>
      </c>
      <c r="I9" s="29" t="s">
        <v>49</v>
      </c>
      <c r="J9" s="29" t="s">
        <v>13</v>
      </c>
      <c r="K9" s="29" t="s">
        <v>14</v>
      </c>
      <c r="L9" s="29" t="s">
        <v>50</v>
      </c>
      <c r="M9" s="29" t="s">
        <v>15</v>
      </c>
      <c r="N9" s="29" t="s">
        <v>27</v>
      </c>
      <c r="O9" s="29" t="s">
        <v>16</v>
      </c>
      <c r="P9" s="47" t="s">
        <v>48</v>
      </c>
      <c r="Q9" s="29" t="s">
        <v>55</v>
      </c>
      <c r="R9" s="30" t="s">
        <v>56</v>
      </c>
      <c r="S9" s="29" t="s">
        <v>0</v>
      </c>
      <c r="T9" s="30" t="s">
        <v>1</v>
      </c>
      <c r="U9" s="30" t="s">
        <v>47</v>
      </c>
      <c r="V9" s="45" t="s">
        <v>57</v>
      </c>
      <c r="W9" s="44" t="s">
        <v>54</v>
      </c>
      <c r="X9" s="45" t="s">
        <v>2</v>
      </c>
      <c r="Y9" s="2" t="s">
        <v>3</v>
      </c>
      <c r="Z9" s="2" t="s">
        <v>4</v>
      </c>
      <c r="AA9" s="1" t="s">
        <v>30</v>
      </c>
      <c r="AB9" s="1" t="s">
        <v>29</v>
      </c>
      <c r="AC9" s="16" t="s">
        <v>17</v>
      </c>
      <c r="AD9" s="16" t="s">
        <v>28</v>
      </c>
      <c r="AE9" s="16" t="s">
        <v>18</v>
      </c>
      <c r="AF9" s="16" t="s">
        <v>19</v>
      </c>
      <c r="AG9" s="16" t="s">
        <v>20</v>
      </c>
      <c r="AH9" s="16" t="s">
        <v>21</v>
      </c>
      <c r="AI9" s="16" t="s">
        <v>22</v>
      </c>
      <c r="AJ9" s="16" t="s">
        <v>23</v>
      </c>
      <c r="AK9" s="16" t="s">
        <v>24</v>
      </c>
      <c r="AL9" s="16" t="s">
        <v>25</v>
      </c>
      <c r="AM9" s="16" t="s">
        <v>26</v>
      </c>
      <c r="AN9" s="17" t="s">
        <v>31</v>
      </c>
      <c r="AO9" s="17" t="s">
        <v>32</v>
      </c>
      <c r="AP9" s="17" t="s">
        <v>33</v>
      </c>
      <c r="AQ9" s="17" t="s">
        <v>34</v>
      </c>
      <c r="AR9" s="17" t="s">
        <v>35</v>
      </c>
      <c r="AS9" s="17" t="s">
        <v>36</v>
      </c>
      <c r="AT9" s="17" t="s">
        <v>37</v>
      </c>
      <c r="AU9" s="17" t="s">
        <v>38</v>
      </c>
      <c r="AV9" s="17" t="s">
        <v>39</v>
      </c>
      <c r="AW9" s="17" t="s">
        <v>40</v>
      </c>
      <c r="AX9" s="17" t="s">
        <v>41</v>
      </c>
      <c r="AY9" s="17" t="s">
        <v>42</v>
      </c>
      <c r="AZ9" s="15"/>
      <c r="BA9" s="11"/>
      <c r="BB9" s="34" t="s">
        <v>45</v>
      </c>
    </row>
    <row r="10" spans="1:54" ht="15.75" thickBot="1" x14ac:dyDescent="0.3">
      <c r="A10" s="31">
        <v>1</v>
      </c>
      <c r="B10" s="32">
        <v>1</v>
      </c>
      <c r="C10" s="32">
        <v>1</v>
      </c>
      <c r="D10" s="3">
        <f t="shared" ref="D10:D19" si="0">$B$7</f>
        <v>-34</v>
      </c>
      <c r="E10" s="4">
        <f t="shared" ref="E10:E19" si="1">$B$8</f>
        <v>20</v>
      </c>
      <c r="F10" s="48">
        <v>17.2</v>
      </c>
      <c r="G10" s="48">
        <v>19</v>
      </c>
      <c r="H10" s="48">
        <v>15.4</v>
      </c>
      <c r="I10" s="42">
        <v>1013</v>
      </c>
      <c r="J10" s="12">
        <f>I10/10</f>
        <v>101.3</v>
      </c>
      <c r="K10" s="5">
        <f t="shared" ref="K10:K19" si="2">101.32*(((288.15-(0.006*E10))/288.15)^(5.255877))</f>
        <v>101.0984263372235</v>
      </c>
      <c r="L10" s="41">
        <v>26</v>
      </c>
      <c r="M10" s="12">
        <f>0.2777*L10</f>
        <v>7.2202000000000002</v>
      </c>
      <c r="N10" s="13">
        <v>10</v>
      </c>
      <c r="O10" s="5">
        <f t="shared" ref="O10:O19" si="3">(4.868*M10)/(LN(67.75*N10-5.42))</f>
        <v>5.3987551785048318</v>
      </c>
      <c r="P10" s="48">
        <v>0</v>
      </c>
      <c r="Q10" s="10">
        <f t="shared" ref="Q10:Q73" si="4">P10/AI10</f>
        <v>0</v>
      </c>
      <c r="R10" s="5">
        <f t="shared" ref="R10:R73" si="5">AM10*(0.25+(0.5*(P10/AI10)))</f>
        <v>11.074870193820889</v>
      </c>
      <c r="S10" s="6">
        <f t="shared" ref="S10:S73" si="6">(0.75+2*(E10)*10^-5)*(AM10)</f>
        <v>33.242330373772781</v>
      </c>
      <c r="T10" s="5">
        <f t="shared" ref="T10:T19" si="7">(1.35*(R10/S10))-0.35</f>
        <v>9.9760127931769749E-2</v>
      </c>
      <c r="U10" s="41">
        <v>96</v>
      </c>
      <c r="V10" s="5">
        <f>(0.6108*(2.718282^(17.27*(F10)/(F10+237.3))))</f>
        <v>1.9624258021226979</v>
      </c>
      <c r="W10" s="7">
        <f t="shared" ref="W10:W19" si="8">((U10)/100)*(V10)</f>
        <v>1.88392877003779</v>
      </c>
      <c r="X10" s="7">
        <f t="shared" ref="X10:X19" si="9">V10-W10</f>
        <v>7.8497032084907881E-2</v>
      </c>
      <c r="Y10" s="7">
        <f t="shared" ref="Y10:Y19" si="10">0.34+(-0.14*(W10^0.5))</f>
        <v>0.14784120136527529</v>
      </c>
      <c r="Z10" s="8">
        <v>0.23</v>
      </c>
      <c r="AA10" s="6">
        <f t="shared" ref="AA10:AA19" si="11">(1-Z10)*R10</f>
        <v>8.5276500492420855</v>
      </c>
      <c r="AB10" s="6">
        <f t="shared" ref="AB10:AB73" si="12">(4.903*10^-9)*(((G10+273.15)^4+(H10+273.15)^4 )/2)*Y10*(T10)</f>
        <v>0.51404581878727851</v>
      </c>
      <c r="AC10" s="18">
        <f>RADIANS(D10)</f>
        <v>-0.59341194567807209</v>
      </c>
      <c r="AD10" s="19">
        <f>(2*(3.1415927)/365)*((C10)-1)</f>
        <v>0</v>
      </c>
      <c r="AE10" s="19">
        <f t="shared" ref="AE10:AE19" si="13">(0.006918-0.399912*COS(AD10)+0.070257*SIN(AD10)-0.006758*COS(2*AD10)+0.000907*SIN(2*AD10)-0.002697*COS(3*AD10)+0.00148*SIN(3*AD10))</f>
        <v>-0.402449</v>
      </c>
      <c r="AF10" s="19">
        <f t="shared" ref="AF10:AF19" si="14">DEGREES(AE10)</f>
        <v>-23.058629169260467</v>
      </c>
      <c r="AG10" s="20">
        <f t="shared" ref="AG10:AG19" si="15">ACOS(-(SIN(AC10)*SIN(AE10)-SIN(3.1416/180*(-0.8333-(0.0347*SQRT(0)))))/(COS(AC10)*COS(AE10)))</f>
        <v>1.8819871835196089</v>
      </c>
      <c r="AH10" s="19">
        <f t="shared" ref="AH10:AH19" si="16">DEGREES(AG10)</f>
        <v>107.82992271338631</v>
      </c>
      <c r="AI10" s="19">
        <f t="shared" ref="AI10:AI19" si="17">2*(AH10)/15</f>
        <v>14.377323028451508</v>
      </c>
      <c r="AJ10" s="19">
        <f t="shared" ref="AJ10:AJ19" si="18">(1.00011+0.034221*COS(AD10)+0.00128*SIN(AD10)+0.000719*COS(2*AD10)+0.000777*SIN(2*AD10))</f>
        <v>1.03505</v>
      </c>
      <c r="AK10" s="21">
        <f>898*(AJ10)*(SIN(AC10)*SIN(AE10)*AG10+(COS(AC10)*COS(AE10)*SIN(AG10)))</f>
        <v>1058.074920590512</v>
      </c>
      <c r="AL10" s="19">
        <f t="shared" ref="AL10:AL19" si="19">AK10*0.01708</f>
        <v>18.071919643685945</v>
      </c>
      <c r="AM10" s="19">
        <f t="shared" ref="AM10:AM19" si="20">AK10*0.041868</f>
        <v>44.299480775283556</v>
      </c>
      <c r="AN10" s="22">
        <f>2.501-(F10*0.002361)</f>
        <v>2.4603907999999999</v>
      </c>
      <c r="AO10" s="23">
        <f>((4098/(F10+237.3)^2)*(0.6108*(2.718282)^(17.27*F10/(F10+237.3))))</f>
        <v>0.12416226488393693</v>
      </c>
      <c r="AP10" s="23">
        <f>0.0016286*(J10)/F10</f>
        <v>9.591696511627907E-3</v>
      </c>
      <c r="AQ10" s="23">
        <f t="shared" ref="AQ10:AQ73" si="21">(AP10)*(1+(0.34*(O10)))</f>
        <v>2.719799172397919E-2</v>
      </c>
      <c r="AR10" s="24">
        <f t="shared" ref="AR10:AR19" si="22">AO10/(AO10+AQ10)</f>
        <v>0.8203095559329493</v>
      </c>
      <c r="AS10" s="24">
        <f t="shared" ref="AS10:AS19" si="23">AP10/(AO10+AQ10)</f>
        <v>6.3369980512614041E-2</v>
      </c>
      <c r="AT10" s="25">
        <f>(AA10-AB10)</f>
        <v>8.0136042304548063</v>
      </c>
      <c r="AU10" s="25">
        <v>0</v>
      </c>
      <c r="AV10" s="25">
        <f t="shared" ref="AV10:AV19" si="24">(AT10-AU10)</f>
        <v>8.0136042304548063</v>
      </c>
      <c r="AW10" s="23">
        <f>(900*O10)/(F10+273.2)</f>
        <v>16.731679272225719</v>
      </c>
      <c r="AX10" s="24">
        <f t="shared" ref="AX10:AX19" si="25">AO10/(AO10+AQ10)*(1/AN10)*(AV10)</f>
        <v>2.6717853634092541</v>
      </c>
      <c r="AY10" s="24">
        <f t="shared" ref="AY10:AY73" si="26">AP10/(AO10+AQ10)*AW10*X10</f>
        <v>8.3229319030420232E-2</v>
      </c>
      <c r="AZ10" s="15"/>
      <c r="BB10" s="35">
        <f>(AX10+AY10)</f>
        <v>2.7550146824396742</v>
      </c>
    </row>
    <row r="11" spans="1:54" ht="15.75" thickBot="1" x14ac:dyDescent="0.3">
      <c r="A11" s="31">
        <v>2</v>
      </c>
      <c r="B11" s="32">
        <v>2</v>
      </c>
      <c r="C11" s="32">
        <v>2</v>
      </c>
      <c r="D11" s="3">
        <f t="shared" si="0"/>
        <v>-34</v>
      </c>
      <c r="E11" s="4">
        <f t="shared" si="1"/>
        <v>20</v>
      </c>
      <c r="F11" s="48">
        <v>16</v>
      </c>
      <c r="G11" s="48">
        <v>19.2</v>
      </c>
      <c r="H11" s="48">
        <v>12.7</v>
      </c>
      <c r="I11" s="42">
        <v>1013</v>
      </c>
      <c r="J11" s="12">
        <f t="shared" ref="J11:J74" si="27">I11/10</f>
        <v>101.3</v>
      </c>
      <c r="K11" s="5">
        <f t="shared" si="2"/>
        <v>101.0984263372235</v>
      </c>
      <c r="L11" s="41">
        <v>14</v>
      </c>
      <c r="M11" s="12">
        <f t="shared" ref="M11:M74" si="28">0.2777*L11</f>
        <v>3.8877999999999999</v>
      </c>
      <c r="N11" s="14">
        <f>N10</f>
        <v>10</v>
      </c>
      <c r="O11" s="5">
        <f t="shared" si="3"/>
        <v>2.9070220191949097</v>
      </c>
      <c r="P11" s="48">
        <v>0</v>
      </c>
      <c r="Q11" s="10">
        <f t="shared" si="4"/>
        <v>0</v>
      </c>
      <c r="R11" s="5">
        <f t="shared" si="5"/>
        <v>11.06661781063775</v>
      </c>
      <c r="S11" s="6">
        <f t="shared" si="6"/>
        <v>33.217560020410268</v>
      </c>
      <c r="T11" s="5">
        <f t="shared" si="7"/>
        <v>9.9760127931769804E-2</v>
      </c>
      <c r="U11" s="41">
        <v>83</v>
      </c>
      <c r="V11" s="5">
        <f t="shared" ref="V11:V19" si="29">(0.6108*(2.718282^(17.27*(F11)/(F11+237.3))))</f>
        <v>1.8182868056591757</v>
      </c>
      <c r="W11" s="7">
        <f t="shared" si="8"/>
        <v>1.5091780486971158</v>
      </c>
      <c r="X11" s="7">
        <f t="shared" si="9"/>
        <v>0.30910875696205986</v>
      </c>
      <c r="Y11" s="7">
        <f t="shared" si="10"/>
        <v>0.16801194880322801</v>
      </c>
      <c r="Z11" s="8">
        <v>0.23</v>
      </c>
      <c r="AA11" s="6">
        <f t="shared" si="11"/>
        <v>8.5212957141910675</v>
      </c>
      <c r="AB11" s="6">
        <f t="shared" si="12"/>
        <v>0.57448754784188794</v>
      </c>
      <c r="AC11" s="18">
        <f t="shared" ref="AC11:AC19" si="30">RADIANS(D11)</f>
        <v>-0.59341194567807209</v>
      </c>
      <c r="AD11" s="19">
        <f t="shared" ref="AD11:AD74" si="31">(2*(3.1415927)/365)*((C11)-1)</f>
        <v>1.7214206575342464E-2</v>
      </c>
      <c r="AE11" s="19">
        <f t="shared" si="13"/>
        <v>-0.40106517204542469</v>
      </c>
      <c r="AF11" s="19">
        <f t="shared" si="14"/>
        <v>-22.979341667891081</v>
      </c>
      <c r="AG11" s="20">
        <f t="shared" si="15"/>
        <v>1.8808181430915072</v>
      </c>
      <c r="AH11" s="19">
        <f t="shared" si="16"/>
        <v>107.76294163077591</v>
      </c>
      <c r="AI11" s="19">
        <f t="shared" si="17"/>
        <v>14.368392217436789</v>
      </c>
      <c r="AJ11" s="19">
        <f t="shared" si="18"/>
        <v>1.0350932823993753</v>
      </c>
      <c r="AK11" s="21">
        <f>898*(AJ11)*(SIN(AC11)*SIN(AE11)*AG11+(COS(AC11)*COS(AE11)*SIN(AG11)))</f>
        <v>1057.2865014462357</v>
      </c>
      <c r="AL11" s="19">
        <f t="shared" si="19"/>
        <v>18.058453444701705</v>
      </c>
      <c r="AM11" s="19">
        <f t="shared" si="20"/>
        <v>44.266471242550999</v>
      </c>
      <c r="AN11" s="22">
        <f t="shared" ref="AN11:AN19" si="32">2.501-(F11*0.002361)</f>
        <v>2.4632239999999999</v>
      </c>
      <c r="AO11" s="23">
        <f t="shared" ref="AO11:AO19" si="33">((4098/(F11+237.3)^2)*(0.6108*(2.718282)^(17.27*F11/(F11+237.3))))</f>
        <v>0.11613522395950712</v>
      </c>
      <c r="AP11" s="23">
        <f t="shared" ref="AP11:AP19" si="34">0.0016286*(J11)/F11</f>
        <v>1.031107375E-2</v>
      </c>
      <c r="AQ11" s="23">
        <f t="shared" si="21"/>
        <v>2.0502410017149496E-2</v>
      </c>
      <c r="AR11" s="24">
        <f t="shared" si="22"/>
        <v>0.84995049006299273</v>
      </c>
      <c r="AS11" s="24">
        <f t="shared" si="23"/>
        <v>7.5462912009743657E-2</v>
      </c>
      <c r="AT11" s="25">
        <f t="shared" ref="AT11:AT19" si="35">(AA11-AB11)</f>
        <v>7.9468081663491796</v>
      </c>
      <c r="AU11" s="25">
        <f>0.07*(F12-F10)</f>
        <v>1.3999999999999952E-2</v>
      </c>
      <c r="AV11" s="25">
        <f t="shared" si="24"/>
        <v>7.9328081663491794</v>
      </c>
      <c r="AW11" s="23">
        <f t="shared" ref="AW11:AW19" si="36">(900*O11)/(F11+273.2)</f>
        <v>9.0467490223907987</v>
      </c>
      <c r="AX11" s="24">
        <f t="shared" si="25"/>
        <v>2.7372639226331814</v>
      </c>
      <c r="AY11" s="24">
        <f t="shared" si="26"/>
        <v>0.21102670159255604</v>
      </c>
      <c r="AZ11" s="15"/>
      <c r="BB11" s="35">
        <f t="shared" ref="BB10:BB19" si="37">(AX11+AY11)</f>
        <v>2.9482906242257374</v>
      </c>
    </row>
    <row r="12" spans="1:54" ht="15.75" thickBot="1" x14ac:dyDescent="0.3">
      <c r="A12" s="31">
        <v>3</v>
      </c>
      <c r="B12" s="32">
        <v>3</v>
      </c>
      <c r="C12" s="32">
        <v>3</v>
      </c>
      <c r="D12" s="3">
        <f t="shared" si="0"/>
        <v>-34</v>
      </c>
      <c r="E12" s="4">
        <f t="shared" si="1"/>
        <v>20</v>
      </c>
      <c r="F12" s="48">
        <v>17.399999999999999</v>
      </c>
      <c r="G12" s="48">
        <v>26.5</v>
      </c>
      <c r="H12" s="48">
        <v>8.1999999999999993</v>
      </c>
      <c r="I12" s="42">
        <v>1013</v>
      </c>
      <c r="J12" s="12">
        <f t="shared" si="27"/>
        <v>101.3</v>
      </c>
      <c r="K12" s="5">
        <f t="shared" si="2"/>
        <v>101.0984263372235</v>
      </c>
      <c r="L12" s="41">
        <v>5</v>
      </c>
      <c r="M12" s="12">
        <f t="shared" si="28"/>
        <v>1.3885000000000001</v>
      </c>
      <c r="N12" s="14">
        <f>N10</f>
        <v>10</v>
      </c>
      <c r="O12" s="5">
        <f t="shared" si="3"/>
        <v>1.0382221497124677</v>
      </c>
      <c r="P12" s="48">
        <v>12.6</v>
      </c>
      <c r="Q12" s="10">
        <f t="shared" si="4"/>
        <v>0.87752172936551787</v>
      </c>
      <c r="R12" s="5">
        <f t="shared" si="5"/>
        <v>30.4636042769794</v>
      </c>
      <c r="S12" s="6">
        <f t="shared" si="6"/>
        <v>33.18987738941081</v>
      </c>
      <c r="T12" s="5">
        <f t="shared" si="7"/>
        <v>0.88910869845645613</v>
      </c>
      <c r="U12" s="41">
        <v>73</v>
      </c>
      <c r="V12" s="5">
        <f t="shared" si="29"/>
        <v>1.9873973368711071</v>
      </c>
      <c r="W12" s="7">
        <f t="shared" si="8"/>
        <v>1.4508000559159082</v>
      </c>
      <c r="X12" s="7">
        <f t="shared" si="9"/>
        <v>0.53659728095519887</v>
      </c>
      <c r="Y12" s="7">
        <f t="shared" si="10"/>
        <v>0.17137117359137022</v>
      </c>
      <c r="Z12" s="8">
        <v>0.23</v>
      </c>
      <c r="AA12" s="6">
        <f t="shared" si="11"/>
        <v>23.456975293274137</v>
      </c>
      <c r="AB12" s="6">
        <f t="shared" si="12"/>
        <v>5.3520107833687307</v>
      </c>
      <c r="AC12" s="18">
        <f t="shared" si="30"/>
        <v>-0.59341194567807209</v>
      </c>
      <c r="AD12" s="19">
        <f t="shared" si="31"/>
        <v>3.4428413150684928E-2</v>
      </c>
      <c r="AE12" s="19">
        <f t="shared" si="13"/>
        <v>-0.39954827172129193</v>
      </c>
      <c r="AF12" s="19">
        <f t="shared" si="14"/>
        <v>-22.892429681376246</v>
      </c>
      <c r="AG12" s="20">
        <f t="shared" si="15"/>
        <v>1.8795388056398044</v>
      </c>
      <c r="AH12" s="19">
        <f t="shared" si="16"/>
        <v>107.68964099422033</v>
      </c>
      <c r="AI12" s="19">
        <f t="shared" si="17"/>
        <v>14.358618799229378</v>
      </c>
      <c r="AJ12" s="19">
        <f t="shared" si="18"/>
        <v>1.0351255359995211</v>
      </c>
      <c r="AK12" s="21">
        <f>898*(AJ12)*(SIN(AC12)*SIN(AE12)*AG12+(COS(AC12)*COS(AE12)*SIN(AG12)))</f>
        <v>1056.4053869976651</v>
      </c>
      <c r="AL12" s="19">
        <f t="shared" si="19"/>
        <v>18.043404009920121</v>
      </c>
      <c r="AM12" s="19">
        <f t="shared" si="20"/>
        <v>44.229580742818243</v>
      </c>
      <c r="AN12" s="22">
        <f t="shared" si="32"/>
        <v>2.4599186</v>
      </c>
      <c r="AO12" s="23">
        <f t="shared" si="33"/>
        <v>0.12554481112752489</v>
      </c>
      <c r="AP12" s="23">
        <f t="shared" si="34"/>
        <v>9.4814471264367817E-3</v>
      </c>
      <c r="AQ12" s="23">
        <f t="shared" si="21"/>
        <v>1.2828355588554842E-2</v>
      </c>
      <c r="AR12" s="24">
        <f t="shared" si="22"/>
        <v>0.90729159494574096</v>
      </c>
      <c r="AS12" s="24">
        <f t="shared" si="23"/>
        <v>6.8520850909564293E-2</v>
      </c>
      <c r="AT12" s="25">
        <f t="shared" si="35"/>
        <v>18.104964509905408</v>
      </c>
      <c r="AU12" s="25">
        <f t="shared" ref="AU12:AU32" si="38">0.07*(F13-F11)</f>
        <v>0.56000000000000005</v>
      </c>
      <c r="AV12" s="25">
        <f t="shared" si="24"/>
        <v>17.544964509905409</v>
      </c>
      <c r="AW12" s="23">
        <f t="shared" si="36"/>
        <v>3.2154161553379939</v>
      </c>
      <c r="AX12" s="24">
        <f t="shared" si="25"/>
        <v>6.4711079600188794</v>
      </c>
      <c r="AY12" s="24">
        <f t="shared" si="26"/>
        <v>0.11822475009412474</v>
      </c>
      <c r="AZ12" s="15"/>
      <c r="BB12" s="35">
        <f t="shared" si="37"/>
        <v>6.5893327101130046</v>
      </c>
    </row>
    <row r="13" spans="1:54" ht="15.75" thickBot="1" x14ac:dyDescent="0.3">
      <c r="A13" s="31">
        <v>4</v>
      </c>
      <c r="B13" s="32">
        <v>4</v>
      </c>
      <c r="C13" s="32">
        <v>4</v>
      </c>
      <c r="D13" s="3">
        <f t="shared" si="0"/>
        <v>-34</v>
      </c>
      <c r="E13" s="4">
        <f t="shared" si="1"/>
        <v>20</v>
      </c>
      <c r="F13" s="48">
        <v>24</v>
      </c>
      <c r="G13" s="48">
        <v>31.9</v>
      </c>
      <c r="H13" s="48">
        <v>16</v>
      </c>
      <c r="I13" s="42">
        <v>1013</v>
      </c>
      <c r="J13" s="12">
        <f t="shared" si="27"/>
        <v>101.3</v>
      </c>
      <c r="K13" s="5">
        <f t="shared" si="2"/>
        <v>101.0984263372235</v>
      </c>
      <c r="L13" s="41">
        <v>13</v>
      </c>
      <c r="M13" s="12">
        <f t="shared" si="28"/>
        <v>3.6101000000000001</v>
      </c>
      <c r="N13" s="14">
        <f>N10</f>
        <v>10</v>
      </c>
      <c r="O13" s="5">
        <f t="shared" si="3"/>
        <v>2.6993775892524159</v>
      </c>
      <c r="P13" s="48">
        <v>11.6</v>
      </c>
      <c r="Q13" s="10">
        <f t="shared" si="4"/>
        <v>0.80847439674255062</v>
      </c>
      <c r="R13" s="5">
        <f t="shared" si="5"/>
        <v>28.909964175361154</v>
      </c>
      <c r="S13" s="6">
        <f t="shared" si="6"/>
        <v>33.159284081061656</v>
      </c>
      <c r="T13" s="5">
        <f t="shared" si="7"/>
        <v>0.82699922414874971</v>
      </c>
      <c r="U13" s="41">
        <v>68</v>
      </c>
      <c r="V13" s="5">
        <f t="shared" si="29"/>
        <v>2.9839177758580653</v>
      </c>
      <c r="W13" s="7">
        <f t="shared" si="8"/>
        <v>2.0290640875834844</v>
      </c>
      <c r="X13" s="7">
        <f t="shared" si="9"/>
        <v>0.95485368827458084</v>
      </c>
      <c r="Y13" s="7">
        <f t="shared" si="10"/>
        <v>0.14057669114008689</v>
      </c>
      <c r="Z13" s="8">
        <v>0.23</v>
      </c>
      <c r="AA13" s="6">
        <f t="shared" si="11"/>
        <v>22.26067241502809</v>
      </c>
      <c r="AB13" s="6">
        <f t="shared" si="12"/>
        <v>4.460185712456548</v>
      </c>
      <c r="AC13" s="18">
        <f t="shared" si="30"/>
        <v>-0.59341194567807209</v>
      </c>
      <c r="AD13" s="19">
        <f t="shared" si="31"/>
        <v>5.1642619726027392E-2</v>
      </c>
      <c r="AE13" s="19">
        <f t="shared" si="13"/>
        <v>-0.39789899303552601</v>
      </c>
      <c r="AF13" s="19">
        <f t="shared" si="14"/>
        <v>-22.797932973440975</v>
      </c>
      <c r="AG13" s="20">
        <f t="shared" si="15"/>
        <v>1.8781503228216581</v>
      </c>
      <c r="AH13" s="19">
        <f t="shared" si="16"/>
        <v>107.6100867888141</v>
      </c>
      <c r="AI13" s="19">
        <f t="shared" si="17"/>
        <v>14.34801157184188</v>
      </c>
      <c r="AJ13" s="19">
        <f t="shared" si="18"/>
        <v>1.0351467286333806</v>
      </c>
      <c r="AK13" s="21">
        <f>898*(AJ13)*(SIN(AC13)*SIN(AE13)*AG13+(COS(AC13)*COS(AE13)*SIN(AG13)))</f>
        <v>1055.4316281805736</v>
      </c>
      <c r="AL13" s="19">
        <f t="shared" si="19"/>
        <v>18.0267722093242</v>
      </c>
      <c r="AM13" s="19">
        <f t="shared" si="20"/>
        <v>44.188811408664257</v>
      </c>
      <c r="AN13" s="22">
        <f t="shared" si="32"/>
        <v>2.4443359999999998</v>
      </c>
      <c r="AO13" s="23">
        <f t="shared" si="33"/>
        <v>0.17909356695380807</v>
      </c>
      <c r="AP13" s="23">
        <f t="shared" si="34"/>
        <v>6.8740491666666667E-3</v>
      </c>
      <c r="AQ13" s="23">
        <f t="shared" si="21"/>
        <v>1.318297161775921E-2</v>
      </c>
      <c r="AR13" s="24">
        <f t="shared" si="22"/>
        <v>0.93143744049223987</v>
      </c>
      <c r="AS13" s="24">
        <f t="shared" si="23"/>
        <v>3.5750847283471748E-2</v>
      </c>
      <c r="AT13" s="25">
        <f t="shared" si="35"/>
        <v>17.80048670257154</v>
      </c>
      <c r="AU13" s="25">
        <f t="shared" si="38"/>
        <v>0.59500000000000008</v>
      </c>
      <c r="AV13" s="25">
        <f t="shared" si="24"/>
        <v>17.205486702571541</v>
      </c>
      <c r="AW13" s="23">
        <f t="shared" si="36"/>
        <v>8.1744274237118919</v>
      </c>
      <c r="AX13" s="24">
        <f t="shared" si="25"/>
        <v>6.5563140651148233</v>
      </c>
      <c r="AY13" s="24">
        <f t="shared" si="26"/>
        <v>0.27904902612985205</v>
      </c>
      <c r="AZ13" s="15"/>
      <c r="BB13" s="35">
        <f t="shared" si="37"/>
        <v>6.835363091244675</v>
      </c>
    </row>
    <row r="14" spans="1:54" ht="15.75" thickBot="1" x14ac:dyDescent="0.3">
      <c r="A14" s="31">
        <v>5</v>
      </c>
      <c r="B14" s="32">
        <v>5</v>
      </c>
      <c r="C14" s="32">
        <v>5</v>
      </c>
      <c r="D14" s="3">
        <f t="shared" si="0"/>
        <v>-34</v>
      </c>
      <c r="E14" s="4">
        <f t="shared" si="1"/>
        <v>20</v>
      </c>
      <c r="F14" s="48">
        <v>25.9</v>
      </c>
      <c r="G14" s="48">
        <v>32.5</v>
      </c>
      <c r="H14" s="48">
        <v>19.2</v>
      </c>
      <c r="I14" s="42">
        <v>1013</v>
      </c>
      <c r="J14" s="12">
        <f t="shared" si="27"/>
        <v>101.3</v>
      </c>
      <c r="K14" s="5">
        <f t="shared" si="2"/>
        <v>101.0984263372235</v>
      </c>
      <c r="L14" s="41">
        <v>13</v>
      </c>
      <c r="M14" s="12">
        <f t="shared" si="28"/>
        <v>3.6101000000000001</v>
      </c>
      <c r="N14" s="14">
        <f>N10</f>
        <v>10</v>
      </c>
      <c r="O14" s="5">
        <f t="shared" si="3"/>
        <v>2.6993775892524159</v>
      </c>
      <c r="P14" s="48">
        <v>10.199999999999999</v>
      </c>
      <c r="Q14" s="10">
        <f t="shared" si="4"/>
        <v>0.71146675023266814</v>
      </c>
      <c r="R14" s="5">
        <f t="shared" si="5"/>
        <v>26.739594754767626</v>
      </c>
      <c r="S14" s="6">
        <f t="shared" si="6"/>
        <v>33.12578228023834</v>
      </c>
      <c r="T14" s="5">
        <f t="shared" si="7"/>
        <v>0.73973888113946062</v>
      </c>
      <c r="U14" s="41">
        <v>71</v>
      </c>
      <c r="V14" s="5">
        <f t="shared" si="29"/>
        <v>3.3416205735220519</v>
      </c>
      <c r="W14" s="7">
        <f t="shared" si="8"/>
        <v>2.3725506072006568</v>
      </c>
      <c r="X14" s="7">
        <f t="shared" si="9"/>
        <v>0.96906996632139508</v>
      </c>
      <c r="Y14" s="7">
        <f t="shared" si="10"/>
        <v>0.12435679491082297</v>
      </c>
      <c r="Z14" s="8">
        <v>0.23</v>
      </c>
      <c r="AA14" s="6">
        <f t="shared" si="11"/>
        <v>20.589487961171073</v>
      </c>
      <c r="AB14" s="6">
        <f t="shared" si="12"/>
        <v>3.6156115170455272</v>
      </c>
      <c r="AC14" s="18">
        <f t="shared" si="30"/>
        <v>-0.59341194567807209</v>
      </c>
      <c r="AD14" s="19">
        <f t="shared" si="31"/>
        <v>6.8856826301369856E-2</v>
      </c>
      <c r="AE14" s="19">
        <f t="shared" si="13"/>
        <v>-0.39611809224787597</v>
      </c>
      <c r="AF14" s="19">
        <f t="shared" si="14"/>
        <v>-22.695894874577107</v>
      </c>
      <c r="AG14" s="20">
        <f t="shared" si="15"/>
        <v>1.876653936869185</v>
      </c>
      <c r="AH14" s="19">
        <f t="shared" si="16"/>
        <v>107.52435018921474</v>
      </c>
      <c r="AI14" s="19">
        <f t="shared" si="17"/>
        <v>14.336580025228633</v>
      </c>
      <c r="AJ14" s="19">
        <f t="shared" si="18"/>
        <v>1.0351568322234879</v>
      </c>
      <c r="AK14" s="21">
        <f t="shared" ref="AK14:AK77" si="39">898*(AJ14)*(SIN(AC14)*SIN(AE14)*AG14+(COS(AC14)*COS(AE14)*SIN(AG14)))</f>
        <v>1054.3652945376791</v>
      </c>
      <c r="AL14" s="19">
        <f t="shared" si="19"/>
        <v>18.008559230703561</v>
      </c>
      <c r="AM14" s="19">
        <f t="shared" si="20"/>
        <v>44.144166151703551</v>
      </c>
      <c r="AN14" s="22">
        <f t="shared" si="32"/>
        <v>2.4398500999999997</v>
      </c>
      <c r="AO14" s="23">
        <f t="shared" si="33"/>
        <v>0.197677536560392</v>
      </c>
      <c r="AP14" s="23">
        <f t="shared" si="34"/>
        <v>6.3697752895752902E-3</v>
      </c>
      <c r="AQ14" s="23">
        <f t="shared" si="21"/>
        <v>1.2215881035761432E-2</v>
      </c>
      <c r="AR14" s="24">
        <f t="shared" si="22"/>
        <v>0.94179959916958678</v>
      </c>
      <c r="AS14" s="24">
        <f t="shared" si="23"/>
        <v>3.0347665794032145E-2</v>
      </c>
      <c r="AT14" s="25">
        <f t="shared" si="35"/>
        <v>16.973876444125548</v>
      </c>
      <c r="AU14" s="25">
        <f t="shared" si="38"/>
        <v>4.8999999999999953E-2</v>
      </c>
      <c r="AV14" s="25">
        <f t="shared" si="24"/>
        <v>16.924876444125548</v>
      </c>
      <c r="AW14" s="23">
        <f t="shared" si="36"/>
        <v>8.1225002685629377</v>
      </c>
      <c r="AX14" s="24">
        <f t="shared" si="25"/>
        <v>6.5331234288009021</v>
      </c>
      <c r="AY14" s="24">
        <f t="shared" si="26"/>
        <v>0.23887470355476306</v>
      </c>
      <c r="AZ14" s="15"/>
      <c r="BB14" s="35">
        <f t="shared" si="37"/>
        <v>6.7719981323556651</v>
      </c>
    </row>
    <row r="15" spans="1:54" ht="15.75" thickBot="1" x14ac:dyDescent="0.3">
      <c r="A15" s="31">
        <v>6</v>
      </c>
      <c r="B15" s="32">
        <v>6</v>
      </c>
      <c r="C15" s="32">
        <v>6</v>
      </c>
      <c r="D15" s="3">
        <f t="shared" si="0"/>
        <v>-34</v>
      </c>
      <c r="E15" s="4">
        <f t="shared" si="1"/>
        <v>20</v>
      </c>
      <c r="F15" s="48">
        <v>24.7</v>
      </c>
      <c r="G15" s="48">
        <v>29.5</v>
      </c>
      <c r="H15" s="48">
        <v>19.899999999999999</v>
      </c>
      <c r="I15" s="42">
        <v>1013</v>
      </c>
      <c r="J15" s="12">
        <f t="shared" si="27"/>
        <v>101.3</v>
      </c>
      <c r="K15" s="5">
        <f t="shared" si="2"/>
        <v>101.0984263372235</v>
      </c>
      <c r="L15" s="41">
        <v>4</v>
      </c>
      <c r="M15" s="12">
        <f t="shared" si="28"/>
        <v>1.1108</v>
      </c>
      <c r="N15" s="14">
        <f>N10</f>
        <v>10</v>
      </c>
      <c r="O15" s="5">
        <f t="shared" si="3"/>
        <v>0.83057771976997419</v>
      </c>
      <c r="P15" s="48">
        <v>7.8</v>
      </c>
      <c r="Q15" s="10">
        <f t="shared" si="4"/>
        <v>0.54452792217531354</v>
      </c>
      <c r="R15" s="5">
        <f t="shared" si="5"/>
        <v>23.029568145444816</v>
      </c>
      <c r="S15" s="6">
        <f t="shared" si="6"/>
        <v>33.089374768176434</v>
      </c>
      <c r="T15" s="5">
        <f t="shared" si="7"/>
        <v>0.58957402381174939</v>
      </c>
      <c r="U15" s="41">
        <v>73</v>
      </c>
      <c r="V15" s="5">
        <f t="shared" si="29"/>
        <v>3.1116102308190929</v>
      </c>
      <c r="W15" s="7">
        <f t="shared" si="8"/>
        <v>2.2714754684979379</v>
      </c>
      <c r="X15" s="7">
        <f t="shared" si="9"/>
        <v>0.84013476232115503</v>
      </c>
      <c r="Y15" s="7">
        <f t="shared" si="10"/>
        <v>0.12900019151060921</v>
      </c>
      <c r="Z15" s="8">
        <v>0.23</v>
      </c>
      <c r="AA15" s="6">
        <f t="shared" si="11"/>
        <v>17.73276747199251</v>
      </c>
      <c r="AB15" s="6">
        <f t="shared" si="12"/>
        <v>2.9393902593782393</v>
      </c>
      <c r="AC15" s="18">
        <f t="shared" si="30"/>
        <v>-0.59341194567807209</v>
      </c>
      <c r="AD15" s="19">
        <f t="shared" si="31"/>
        <v>8.607103287671232E-2</v>
      </c>
      <c r="AE15" s="19">
        <f t="shared" si="13"/>
        <v>-0.39420638699974225</v>
      </c>
      <c r="AF15" s="19">
        <f t="shared" si="14"/>
        <v>-22.586362232186033</v>
      </c>
      <c r="AG15" s="20">
        <f t="shared" si="15"/>
        <v>1.8750509768862891</v>
      </c>
      <c r="AH15" s="19">
        <f t="shared" si="16"/>
        <v>107.43250734746644</v>
      </c>
      <c r="AI15" s="19">
        <f t="shared" si="17"/>
        <v>14.324334312995525</v>
      </c>
      <c r="AJ15" s="19">
        <f t="shared" si="18"/>
        <v>1.0351558228161224</v>
      </c>
      <c r="AK15" s="21">
        <f t="shared" si="39"/>
        <v>1053.2064745933292</v>
      </c>
      <c r="AL15" s="19">
        <f t="shared" si="19"/>
        <v>17.988766586054062</v>
      </c>
      <c r="AM15" s="19">
        <f t="shared" si="20"/>
        <v>44.095648678273506</v>
      </c>
      <c r="AN15" s="22">
        <f t="shared" si="32"/>
        <v>2.4426833000000001</v>
      </c>
      <c r="AO15" s="23">
        <f t="shared" si="33"/>
        <v>0.18576100935109613</v>
      </c>
      <c r="AP15" s="23">
        <f t="shared" si="34"/>
        <v>6.679238056680162E-3</v>
      </c>
      <c r="AQ15" s="23">
        <f t="shared" si="21"/>
        <v>8.5654310037523648E-3</v>
      </c>
      <c r="AR15" s="24">
        <f t="shared" si="22"/>
        <v>0.95592246228505229</v>
      </c>
      <c r="AS15" s="24">
        <f t="shared" si="23"/>
        <v>3.4371226295729924E-2</v>
      </c>
      <c r="AT15" s="25">
        <f t="shared" si="35"/>
        <v>14.793377212614271</v>
      </c>
      <c r="AU15" s="25">
        <f t="shared" si="38"/>
        <v>-0.37099999999999983</v>
      </c>
      <c r="AV15" s="25">
        <f t="shared" si="24"/>
        <v>15.164377212614271</v>
      </c>
      <c r="AW15" s="23">
        <f t="shared" si="36"/>
        <v>2.5092982470391969</v>
      </c>
      <c r="AX15" s="24">
        <f t="shared" si="25"/>
        <v>5.9344446347594761</v>
      </c>
      <c r="AY15" s="24">
        <f t="shared" si="26"/>
        <v>7.2459655564240402E-2</v>
      </c>
      <c r="AZ15" s="15"/>
      <c r="BB15" s="35">
        <f t="shared" si="37"/>
        <v>6.0069042903237166</v>
      </c>
    </row>
    <row r="16" spans="1:54" ht="15.75" thickBot="1" x14ac:dyDescent="0.3">
      <c r="A16" s="31">
        <v>7</v>
      </c>
      <c r="B16" s="32">
        <v>7</v>
      </c>
      <c r="C16" s="32">
        <v>7</v>
      </c>
      <c r="D16" s="3">
        <f t="shared" si="0"/>
        <v>-34</v>
      </c>
      <c r="E16" s="4">
        <f t="shared" si="1"/>
        <v>20</v>
      </c>
      <c r="F16" s="48">
        <v>20.6</v>
      </c>
      <c r="G16" s="48">
        <v>25</v>
      </c>
      <c r="H16" s="48">
        <v>16.3</v>
      </c>
      <c r="I16" s="42">
        <v>1013</v>
      </c>
      <c r="J16" s="12">
        <f t="shared" si="27"/>
        <v>101.3</v>
      </c>
      <c r="K16" s="5">
        <f t="shared" si="2"/>
        <v>101.0984263372235</v>
      </c>
      <c r="L16" s="41">
        <v>3</v>
      </c>
      <c r="M16" s="12">
        <f t="shared" si="28"/>
        <v>0.83309999999999995</v>
      </c>
      <c r="N16" s="14">
        <f>N10</f>
        <v>10</v>
      </c>
      <c r="O16" s="5">
        <f t="shared" si="3"/>
        <v>0.62293328982748053</v>
      </c>
      <c r="P16" s="48">
        <v>0</v>
      </c>
      <c r="Q16" s="10">
        <f t="shared" si="4"/>
        <v>0</v>
      </c>
      <c r="R16" s="5">
        <f t="shared" si="5"/>
        <v>11.010815876475915</v>
      </c>
      <c r="S16" s="6">
        <f t="shared" si="6"/>
        <v>33.050064934830104</v>
      </c>
      <c r="T16" s="5">
        <f t="shared" si="7"/>
        <v>9.9760127931769804E-2</v>
      </c>
      <c r="U16" s="41">
        <v>84</v>
      </c>
      <c r="V16" s="5">
        <f t="shared" si="29"/>
        <v>2.4265525233436196</v>
      </c>
      <c r="W16" s="7">
        <f t="shared" si="8"/>
        <v>2.0383041196086404</v>
      </c>
      <c r="X16" s="7">
        <f t="shared" si="9"/>
        <v>0.38824840373497915</v>
      </c>
      <c r="Y16" s="7">
        <f t="shared" si="10"/>
        <v>0.14012313604539081</v>
      </c>
      <c r="Z16" s="8">
        <v>0.23</v>
      </c>
      <c r="AA16" s="6">
        <f t="shared" si="11"/>
        <v>8.4783282248864555</v>
      </c>
      <c r="AB16" s="6">
        <f t="shared" si="12"/>
        <v>0.51133648279195432</v>
      </c>
      <c r="AC16" s="18">
        <f t="shared" si="30"/>
        <v>-0.59341194567807209</v>
      </c>
      <c r="AD16" s="19">
        <f t="shared" si="31"/>
        <v>0.10328523945205478</v>
      </c>
      <c r="AE16" s="19">
        <f t="shared" si="13"/>
        <v>-0.3921647553764861</v>
      </c>
      <c r="AF16" s="19">
        <f t="shared" si="14"/>
        <v>-22.469385356853014</v>
      </c>
      <c r="AG16" s="20">
        <f t="shared" si="15"/>
        <v>1.8733428549400735</v>
      </c>
      <c r="AH16" s="19">
        <f t="shared" si="16"/>
        <v>107.33463916905461</v>
      </c>
      <c r="AI16" s="19">
        <f t="shared" si="17"/>
        <v>14.311285222540615</v>
      </c>
      <c r="AJ16" s="19">
        <f t="shared" si="18"/>
        <v>1.035143680613249</v>
      </c>
      <c r="AK16" s="21">
        <f t="shared" si="39"/>
        <v>1051.9552762468629</v>
      </c>
      <c r="AL16" s="19">
        <f t="shared" si="19"/>
        <v>17.967396118296421</v>
      </c>
      <c r="AM16" s="19">
        <f t="shared" si="20"/>
        <v>44.04326350590366</v>
      </c>
      <c r="AN16" s="22">
        <f t="shared" si="32"/>
        <v>2.4523633999999999</v>
      </c>
      <c r="AO16" s="23">
        <f t="shared" si="33"/>
        <v>0.14950611834185756</v>
      </c>
      <c r="AP16" s="23">
        <f t="shared" si="34"/>
        <v>8.0086009708737853E-3</v>
      </c>
      <c r="AQ16" s="23">
        <f t="shared" si="21"/>
        <v>9.704801181772452E-3</v>
      </c>
      <c r="AR16" s="24">
        <f t="shared" si="22"/>
        <v>0.93904437452650935</v>
      </c>
      <c r="AS16" s="24">
        <f t="shared" si="23"/>
        <v>5.0301832279067725E-2</v>
      </c>
      <c r="AT16" s="25">
        <f t="shared" si="35"/>
        <v>7.9669917420945016</v>
      </c>
      <c r="AU16" s="25">
        <f t="shared" si="38"/>
        <v>-0.18899999999999997</v>
      </c>
      <c r="AV16" s="25">
        <f t="shared" si="24"/>
        <v>8.1559917420945016</v>
      </c>
      <c r="AW16" s="23">
        <f t="shared" si="36"/>
        <v>1.9082367625756722</v>
      </c>
      <c r="AX16" s="24">
        <f t="shared" si="25"/>
        <v>3.1230437398056532</v>
      </c>
      <c r="AY16" s="24">
        <f t="shared" si="26"/>
        <v>3.7267112294393549E-2</v>
      </c>
      <c r="AZ16" s="15"/>
      <c r="BB16" s="35">
        <f t="shared" si="37"/>
        <v>3.1603108521000469</v>
      </c>
    </row>
    <row r="17" spans="1:54" ht="15.75" thickBot="1" x14ac:dyDescent="0.3">
      <c r="A17" s="31">
        <v>8</v>
      </c>
      <c r="B17" s="32">
        <v>8</v>
      </c>
      <c r="C17" s="32">
        <v>8</v>
      </c>
      <c r="D17" s="3">
        <f t="shared" si="0"/>
        <v>-34</v>
      </c>
      <c r="E17" s="4">
        <f t="shared" si="1"/>
        <v>20</v>
      </c>
      <c r="F17" s="48">
        <v>22</v>
      </c>
      <c r="G17" s="48">
        <v>29.5</v>
      </c>
      <c r="H17" s="48">
        <v>14.6</v>
      </c>
      <c r="I17" s="42">
        <v>1013</v>
      </c>
      <c r="J17" s="12">
        <f t="shared" si="27"/>
        <v>101.3</v>
      </c>
      <c r="K17" s="5">
        <f t="shared" si="2"/>
        <v>101.0984263372235</v>
      </c>
      <c r="L17" s="41">
        <v>5</v>
      </c>
      <c r="M17" s="12">
        <f t="shared" si="28"/>
        <v>1.3885000000000001</v>
      </c>
      <c r="N17" s="14">
        <f>N10</f>
        <v>10</v>
      </c>
      <c r="O17" s="5">
        <f t="shared" si="3"/>
        <v>1.0382221497124677</v>
      </c>
      <c r="P17" s="48">
        <v>11.5</v>
      </c>
      <c r="Q17" s="10">
        <f t="shared" si="4"/>
        <v>0.80433956477396196</v>
      </c>
      <c r="R17" s="5">
        <f t="shared" si="5"/>
        <v>28.687002639883687</v>
      </c>
      <c r="S17" s="6">
        <f t="shared" si="6"/>
        <v>33.007856791799817</v>
      </c>
      <c r="T17" s="5">
        <f t="shared" si="7"/>
        <v>0.82327985903841217</v>
      </c>
      <c r="U17" s="41">
        <v>73</v>
      </c>
      <c r="V17" s="5">
        <f t="shared" si="29"/>
        <v>2.6439314366864441</v>
      </c>
      <c r="W17" s="7">
        <f t="shared" si="8"/>
        <v>1.9300699487811042</v>
      </c>
      <c r="X17" s="7">
        <f t="shared" si="9"/>
        <v>0.71386148790533999</v>
      </c>
      <c r="Y17" s="7">
        <f t="shared" si="10"/>
        <v>0.14550225966322991</v>
      </c>
      <c r="Z17" s="8">
        <v>0.23</v>
      </c>
      <c r="AA17" s="6">
        <f t="shared" si="11"/>
        <v>22.08899203271044</v>
      </c>
      <c r="AB17" s="6">
        <f t="shared" si="12"/>
        <v>4.4771453389778664</v>
      </c>
      <c r="AC17" s="18">
        <f t="shared" si="30"/>
        <v>-0.59341194567807209</v>
      </c>
      <c r="AD17" s="19">
        <f t="shared" si="31"/>
        <v>0.12049944602739725</v>
      </c>
      <c r="AE17" s="19">
        <f t="shared" si="13"/>
        <v>-0.38999413490426121</v>
      </c>
      <c r="AF17" s="19">
        <f t="shared" si="14"/>
        <v>-22.345017964869832</v>
      </c>
      <c r="AG17" s="20">
        <f t="shared" si="15"/>
        <v>1.871531061969016</v>
      </c>
      <c r="AH17" s="19">
        <f t="shared" si="16"/>
        <v>107.23083107846155</v>
      </c>
      <c r="AI17" s="19">
        <f t="shared" si="17"/>
        <v>14.297444143794873</v>
      </c>
      <c r="AJ17" s="19">
        <f t="shared" si="18"/>
        <v>1.0351203900022024</v>
      </c>
      <c r="AK17" s="21">
        <f t="shared" si="39"/>
        <v>1050.6118271840896</v>
      </c>
      <c r="AL17" s="19">
        <f t="shared" si="19"/>
        <v>17.944450008304251</v>
      </c>
      <c r="AM17" s="19">
        <f t="shared" si="20"/>
        <v>43.987015980543468</v>
      </c>
      <c r="AN17" s="22">
        <f t="shared" si="32"/>
        <v>2.449058</v>
      </c>
      <c r="AO17" s="23">
        <f t="shared" si="33"/>
        <v>0.16114510182701458</v>
      </c>
      <c r="AP17" s="23">
        <f t="shared" si="34"/>
        <v>7.4989627272727269E-3</v>
      </c>
      <c r="AQ17" s="23">
        <f t="shared" si="21"/>
        <v>1.0146063056402465E-2</v>
      </c>
      <c r="AR17" s="24">
        <f t="shared" si="22"/>
        <v>0.94076715478403095</v>
      </c>
      <c r="AS17" s="24">
        <f t="shared" si="23"/>
        <v>4.3779039814322102E-2</v>
      </c>
      <c r="AT17" s="25">
        <f t="shared" si="35"/>
        <v>17.611846693732573</v>
      </c>
      <c r="AU17" s="25">
        <f t="shared" si="38"/>
        <v>0.13299999999999992</v>
      </c>
      <c r="AV17" s="25">
        <f t="shared" si="24"/>
        <v>17.478846693732574</v>
      </c>
      <c r="AW17" s="23">
        <f t="shared" si="36"/>
        <v>3.1653114320502067</v>
      </c>
      <c r="AX17" s="24">
        <f t="shared" si="25"/>
        <v>6.714224356045901</v>
      </c>
      <c r="AY17" s="24">
        <f t="shared" si="26"/>
        <v>9.8922852562941449E-2</v>
      </c>
      <c r="AZ17" s="15"/>
      <c r="BB17" s="35">
        <f t="shared" si="37"/>
        <v>6.813147208608842</v>
      </c>
    </row>
    <row r="18" spans="1:54" ht="15.75" thickBot="1" x14ac:dyDescent="0.3">
      <c r="A18" s="31">
        <v>9</v>
      </c>
      <c r="B18" s="32">
        <v>9</v>
      </c>
      <c r="C18" s="32">
        <v>9</v>
      </c>
      <c r="D18" s="3">
        <f t="shared" si="0"/>
        <v>-34</v>
      </c>
      <c r="E18" s="4">
        <f t="shared" si="1"/>
        <v>20</v>
      </c>
      <c r="F18" s="48">
        <v>22.5</v>
      </c>
      <c r="G18" s="48">
        <v>27.2</v>
      </c>
      <c r="H18" s="48">
        <v>17.899999999999999</v>
      </c>
      <c r="I18" s="42">
        <v>1013</v>
      </c>
      <c r="J18" s="12">
        <f t="shared" si="27"/>
        <v>101.3</v>
      </c>
      <c r="K18" s="5">
        <f t="shared" si="2"/>
        <v>101.0984263372235</v>
      </c>
      <c r="L18" s="41">
        <v>6</v>
      </c>
      <c r="M18" s="12">
        <f t="shared" si="28"/>
        <v>1.6661999999999999</v>
      </c>
      <c r="N18" s="14">
        <f>N10</f>
        <v>10</v>
      </c>
      <c r="O18" s="5">
        <f t="shared" si="3"/>
        <v>1.2458665796549611</v>
      </c>
      <c r="P18" s="48">
        <v>6.2</v>
      </c>
      <c r="Q18" s="10">
        <f t="shared" si="4"/>
        <v>0.43408785392446481</v>
      </c>
      <c r="R18" s="5">
        <f t="shared" si="5"/>
        <v>20.515797617358167</v>
      </c>
      <c r="S18" s="6">
        <f t="shared" si="6"/>
        <v>32.962754985807777</v>
      </c>
      <c r="T18" s="5">
        <f t="shared" si="7"/>
        <v>0.49023094536115908</v>
      </c>
      <c r="U18" s="41">
        <v>71</v>
      </c>
      <c r="V18" s="5">
        <f t="shared" si="29"/>
        <v>2.7255878638636446</v>
      </c>
      <c r="W18" s="7">
        <f t="shared" si="8"/>
        <v>1.9351673833431875</v>
      </c>
      <c r="X18" s="7">
        <f t="shared" si="9"/>
        <v>0.7904204805204571</v>
      </c>
      <c r="Y18" s="7">
        <f t="shared" si="10"/>
        <v>0.14524558871869817</v>
      </c>
      <c r="Z18" s="8">
        <v>0.23</v>
      </c>
      <c r="AA18" s="6">
        <f t="shared" si="11"/>
        <v>15.797164165365789</v>
      </c>
      <c r="AB18" s="6">
        <f t="shared" si="12"/>
        <v>2.6730974335035982</v>
      </c>
      <c r="AC18" s="18">
        <f t="shared" si="30"/>
        <v>-0.59341194567807209</v>
      </c>
      <c r="AD18" s="19">
        <f t="shared" si="31"/>
        <v>0.13771365260273971</v>
      </c>
      <c r="AE18" s="19">
        <f t="shared" si="13"/>
        <v>-0.38769552148354514</v>
      </c>
      <c r="AF18" s="19">
        <f t="shared" si="14"/>
        <v>-22.213317117130671</v>
      </c>
      <c r="AG18" s="20">
        <f t="shared" si="15"/>
        <v>1.8696171635306458</v>
      </c>
      <c r="AH18" s="19">
        <f t="shared" si="16"/>
        <v>107.12117277552626</v>
      </c>
      <c r="AI18" s="19">
        <f t="shared" si="17"/>
        <v>14.282823036736835</v>
      </c>
      <c r="AJ18" s="19">
        <f t="shared" si="18"/>
        <v>1.0350859395830843</v>
      </c>
      <c r="AK18" s="21">
        <f t="shared" si="39"/>
        <v>1049.1762753061994</v>
      </c>
      <c r="AL18" s="19">
        <f t="shared" si="19"/>
        <v>17.919930782229887</v>
      </c>
      <c r="AM18" s="19">
        <f t="shared" si="20"/>
        <v>43.926912294519958</v>
      </c>
      <c r="AN18" s="22">
        <f t="shared" si="32"/>
        <v>2.4478774999999997</v>
      </c>
      <c r="AO18" s="23">
        <f t="shared" si="33"/>
        <v>0.16548317599244658</v>
      </c>
      <c r="AP18" s="23">
        <f t="shared" si="34"/>
        <v>7.3323191111111111E-3</v>
      </c>
      <c r="AQ18" s="23">
        <f t="shared" si="21"/>
        <v>1.0438250163956671E-2</v>
      </c>
      <c r="AR18" s="24">
        <f t="shared" si="22"/>
        <v>0.94066527089954055</v>
      </c>
      <c r="AS18" s="24">
        <f t="shared" si="23"/>
        <v>4.16795115371126E-2</v>
      </c>
      <c r="AT18" s="25">
        <f t="shared" si="35"/>
        <v>13.124066731862191</v>
      </c>
      <c r="AU18" s="25">
        <f t="shared" si="38"/>
        <v>-1.3999999999999952E-2</v>
      </c>
      <c r="AV18" s="25">
        <f t="shared" si="24"/>
        <v>13.138066731862191</v>
      </c>
      <c r="AW18" s="23">
        <f t="shared" si="36"/>
        <v>3.7919510371642375</v>
      </c>
      <c r="AX18" s="24">
        <f t="shared" si="25"/>
        <v>5.0486689392844983</v>
      </c>
      <c r="AY18" s="24">
        <f t="shared" si="26"/>
        <v>0.12492332247610317</v>
      </c>
      <c r="AZ18" s="15"/>
      <c r="BB18" s="35">
        <f t="shared" si="37"/>
        <v>5.1735922617606018</v>
      </c>
    </row>
    <row r="19" spans="1:54" ht="15.75" thickBot="1" x14ac:dyDescent="0.3">
      <c r="A19" s="31">
        <v>10</v>
      </c>
      <c r="B19" s="32">
        <v>10</v>
      </c>
      <c r="C19" s="32">
        <v>10</v>
      </c>
      <c r="D19" s="3">
        <f t="shared" si="0"/>
        <v>-34</v>
      </c>
      <c r="E19" s="4">
        <f t="shared" si="1"/>
        <v>20</v>
      </c>
      <c r="F19" s="48">
        <v>21.8</v>
      </c>
      <c r="G19" s="48">
        <v>30</v>
      </c>
      <c r="H19" s="48">
        <v>13.6</v>
      </c>
      <c r="I19" s="42">
        <v>1013</v>
      </c>
      <c r="J19" s="12">
        <f t="shared" si="27"/>
        <v>101.3</v>
      </c>
      <c r="K19" s="5">
        <f t="shared" si="2"/>
        <v>101.0984263372235</v>
      </c>
      <c r="L19" s="41">
        <v>5</v>
      </c>
      <c r="M19" s="12">
        <f t="shared" si="28"/>
        <v>1.3885000000000001</v>
      </c>
      <c r="N19" s="14">
        <f>N10</f>
        <v>10</v>
      </c>
      <c r="O19" s="5">
        <f t="shared" si="3"/>
        <v>1.0382221497124677</v>
      </c>
      <c r="P19" s="48">
        <v>11</v>
      </c>
      <c r="Q19" s="10">
        <f t="shared" si="4"/>
        <v>0.77098654833498115</v>
      </c>
      <c r="R19" s="5">
        <f t="shared" si="5"/>
        <v>27.874615750629658</v>
      </c>
      <c r="S19" s="6">
        <f t="shared" si="6"/>
        <v>32.914764812695061</v>
      </c>
      <c r="T19" s="5">
        <f t="shared" si="7"/>
        <v>0.79327814515739925</v>
      </c>
      <c r="U19" s="41">
        <v>58</v>
      </c>
      <c r="V19" s="5">
        <f t="shared" si="29"/>
        <v>2.6118721456842882</v>
      </c>
      <c r="W19" s="7">
        <f t="shared" si="8"/>
        <v>1.5148858444968871</v>
      </c>
      <c r="X19" s="7">
        <f t="shared" si="9"/>
        <v>1.096986301187401</v>
      </c>
      <c r="Y19" s="7">
        <f t="shared" si="10"/>
        <v>0.16768702152147974</v>
      </c>
      <c r="Z19" s="8">
        <v>0.23</v>
      </c>
      <c r="AA19" s="6">
        <f t="shared" si="11"/>
        <v>21.463454127984836</v>
      </c>
      <c r="AB19" s="6">
        <f t="shared" si="12"/>
        <v>4.9589538976453618</v>
      </c>
      <c r="AC19" s="18">
        <f t="shared" si="30"/>
        <v>-0.59341194567807209</v>
      </c>
      <c r="AD19" s="19">
        <f t="shared" si="31"/>
        <v>0.15492785917808216</v>
      </c>
      <c r="AE19" s="19">
        <f t="shared" si="13"/>
        <v>-0.38526996826166909</v>
      </c>
      <c r="AF19" s="19">
        <f t="shared" si="14"/>
        <v>-22.074343154532816</v>
      </c>
      <c r="AG19" s="20">
        <f t="shared" si="15"/>
        <v>1.8676027954118208</v>
      </c>
      <c r="AH19" s="19">
        <f t="shared" si="16"/>
        <v>107.00575798393189</v>
      </c>
      <c r="AI19" s="19">
        <f t="shared" si="17"/>
        <v>14.267434397857585</v>
      </c>
      <c r="AJ19" s="19">
        <f t="shared" si="18"/>
        <v>1.0350403221938282</v>
      </c>
      <c r="AK19" s="21">
        <f t="shared" si="39"/>
        <v>1047.6487891752806</v>
      </c>
      <c r="AL19" s="19">
        <f t="shared" si="19"/>
        <v>17.893841319113793</v>
      </c>
      <c r="AM19" s="19">
        <f t="shared" si="20"/>
        <v>43.862959505190652</v>
      </c>
      <c r="AN19" s="22">
        <f t="shared" si="32"/>
        <v>2.4495301999999999</v>
      </c>
      <c r="AO19" s="23">
        <f t="shared" si="33"/>
        <v>0.15943697356053191</v>
      </c>
      <c r="AP19" s="23">
        <f t="shared" si="34"/>
        <v>7.5677605504587157E-3</v>
      </c>
      <c r="AQ19" s="23">
        <f t="shared" si="21"/>
        <v>1.023914620370891E-2</v>
      </c>
      <c r="AR19" s="24">
        <f t="shared" si="22"/>
        <v>0.93965475979804425</v>
      </c>
      <c r="AS19" s="24">
        <f t="shared" si="23"/>
        <v>4.46012117731939E-2</v>
      </c>
      <c r="AT19" s="25">
        <f t="shared" si="35"/>
        <v>16.504500230339474</v>
      </c>
      <c r="AU19" s="25">
        <f t="shared" si="38"/>
        <v>5.6000000000000057E-2</v>
      </c>
      <c r="AV19" s="25">
        <f t="shared" si="24"/>
        <v>16.448500230339473</v>
      </c>
      <c r="AW19" s="23">
        <f t="shared" si="36"/>
        <v>3.1674574059024438</v>
      </c>
      <c r="AX19" s="24">
        <f t="shared" si="25"/>
        <v>6.3097452454261287</v>
      </c>
      <c r="AY19" s="24">
        <f t="shared" si="26"/>
        <v>0.15497392981725824</v>
      </c>
      <c r="AZ19" s="15"/>
      <c r="BB19" s="35">
        <f t="shared" si="37"/>
        <v>6.4647191752433866</v>
      </c>
    </row>
    <row r="20" spans="1:54" ht="15.75" thickBot="1" x14ac:dyDescent="0.3">
      <c r="A20" s="31">
        <v>11</v>
      </c>
      <c r="B20" s="32">
        <v>11</v>
      </c>
      <c r="C20" s="32">
        <v>11</v>
      </c>
      <c r="D20" s="3">
        <f t="shared" ref="D20:D83" si="40">$B$7</f>
        <v>-34</v>
      </c>
      <c r="E20" s="4">
        <f t="shared" ref="E20:E83" si="41">$B$8</f>
        <v>20</v>
      </c>
      <c r="F20" s="48">
        <v>23.3</v>
      </c>
      <c r="G20" s="48">
        <v>30.2</v>
      </c>
      <c r="H20" s="48">
        <v>16.399999999999999</v>
      </c>
      <c r="I20" s="42">
        <v>1013</v>
      </c>
      <c r="J20" s="12">
        <f t="shared" si="27"/>
        <v>101.3</v>
      </c>
      <c r="K20" s="5">
        <f t="shared" ref="K20:K83" si="42">101.32*(((288.15-(0.006*E20))/288.15)^(5.255877))</f>
        <v>101.0984263372235</v>
      </c>
      <c r="L20" s="41">
        <v>6</v>
      </c>
      <c r="M20" s="12">
        <f t="shared" si="28"/>
        <v>1.6661999999999999</v>
      </c>
      <c r="N20" s="14">
        <f t="shared" ref="N20:N83" si="43">N11</f>
        <v>10</v>
      </c>
      <c r="O20" s="5">
        <f t="shared" ref="O20:O83" si="44">(4.868*M20)/(LN(67.75*N20-5.42))</f>
        <v>1.2458665796549611</v>
      </c>
      <c r="P20" s="48">
        <v>7.3</v>
      </c>
      <c r="Q20" s="10">
        <f t="shared" si="4"/>
        <v>0.51223428701028673</v>
      </c>
      <c r="R20" s="5">
        <f t="shared" si="5"/>
        <v>22.16548408965312</v>
      </c>
      <c r="S20" s="6">
        <f t="shared" si="6"/>
        <v>32.863892231911066</v>
      </c>
      <c r="T20" s="5">
        <f t="shared" ref="T20:T83" si="45">(1.35*(R20/S20))-0.35</f>
        <v>0.56052524484534072</v>
      </c>
      <c r="U20" s="41">
        <v>64</v>
      </c>
      <c r="V20" s="5">
        <f t="shared" ref="V20:V83" si="46">(0.6108*(2.718282^(17.27*(F20)/(F20+237.3))))</f>
        <v>2.8608214084524524</v>
      </c>
      <c r="W20" s="7">
        <f t="shared" ref="W20:W83" si="47">((U20)/100)*(V20)</f>
        <v>1.8309257014095695</v>
      </c>
      <c r="X20" s="7">
        <f t="shared" ref="X20:X83" si="48">V20-W20</f>
        <v>1.0298957070428829</v>
      </c>
      <c r="Y20" s="7">
        <f t="shared" ref="Y20:Y83" si="49">0.34+(-0.14*(W20^0.5))</f>
        <v>0.15056361556546863</v>
      </c>
      <c r="Z20" s="8">
        <v>0.23</v>
      </c>
      <c r="AA20" s="6">
        <f t="shared" ref="AA20:AA83" si="50">(1-Z20)*R20</f>
        <v>17.067422749032904</v>
      </c>
      <c r="AB20" s="6">
        <f t="shared" si="12"/>
        <v>3.2062133955223331</v>
      </c>
      <c r="AC20" s="18">
        <f t="shared" ref="AC20:AC83" si="51">RADIANS(D20)</f>
        <v>-0.59341194567807209</v>
      </c>
      <c r="AD20" s="19">
        <f t="shared" si="31"/>
        <v>0.17214206575342464</v>
      </c>
      <c r="AE20" s="19">
        <f t="shared" ref="AE20:AE83" si="52">(0.006918-0.399912*COS(AD20)+0.070257*SIN(AD20)-0.006758*COS(2*AD20)+0.000907*SIN(2*AD20)-0.002697*COS(3*AD20)+0.00148*SIN(3*AD20))</f>
        <v>-0.38271858444677342</v>
      </c>
      <c r="AF20" s="19">
        <f t="shared" ref="AF20:AF83" si="53">DEGREES(AE20)</f>
        <v>-21.928159630021309</v>
      </c>
      <c r="AG20" s="20">
        <f t="shared" ref="AG20:AG83" si="54">ACOS(-(SIN(AC20)*SIN(AE20)-SIN(3.1416/180*(-0.8333-(0.0347*SQRT(0)))))/(COS(AC20)*COS(AE20)))</f>
        <v>1.8654896591248793</v>
      </c>
      <c r="AH20" s="19">
        <f t="shared" ref="AH20:AH83" si="55">DEGREES(AG20)</f>
        <v>106.88468419315419</v>
      </c>
      <c r="AI20" s="19">
        <f t="shared" ref="AI20:AI83" si="56">2*(AH20)/15</f>
        <v>14.251291225753892</v>
      </c>
      <c r="AJ20" s="19">
        <f t="shared" ref="AJ20:AJ83" si="57">(1.00011+0.034221*COS(AD20)+0.00128*SIN(AD20)+0.000719*COS(2*AD20)+0.000777*SIN(2*AD20))</f>
        <v>1.0349835349329137</v>
      </c>
      <c r="AK20" s="21">
        <f t="shared" si="39"/>
        <v>1046.0295584755061</v>
      </c>
      <c r="AL20" s="19">
        <f t="shared" ref="AL20:AL83" si="58">AK20*0.01708</f>
        <v>17.866184858761645</v>
      </c>
      <c r="AM20" s="19">
        <f t="shared" ref="AM20:AM83" si="59">AK20*0.041868</f>
        <v>43.795165554252492</v>
      </c>
      <c r="AN20" s="22">
        <f t="shared" ref="AN20:AN83" si="60">2.501-(F20*0.002361)</f>
        <v>2.4459887</v>
      </c>
      <c r="AO20" s="23">
        <f t="shared" ref="AO20:AO83" si="61">((4098/(F20+237.3)^2)*(0.6108*(2.718282)^(17.27*F20/(F20+237.3))))</f>
        <v>0.17262904914272081</v>
      </c>
      <c r="AP20" s="23">
        <f t="shared" ref="AP20:AP83" si="62">0.0016286*(J20)/F20</f>
        <v>7.0805656652360516E-3</v>
      </c>
      <c r="AQ20" s="23">
        <f t="shared" si="21"/>
        <v>1.007985530854185E-2</v>
      </c>
      <c r="AR20" s="24">
        <f t="shared" ref="AR20:AR83" si="63">AO20/(AO20+AQ20)</f>
        <v>0.94483106699799269</v>
      </c>
      <c r="AS20" s="24">
        <f t="shared" ref="AS20:AS83" si="64">AP20/(AO20+AQ20)</f>
        <v>3.8753259927322162E-2</v>
      </c>
      <c r="AT20" s="25">
        <f t="shared" ref="AT20:AT83" si="65">(AA20-AB20)</f>
        <v>13.861209353510571</v>
      </c>
      <c r="AU20" s="25">
        <f t="shared" si="38"/>
        <v>9.1000000000000053E-2</v>
      </c>
      <c r="AV20" s="25">
        <f t="shared" ref="AV20:AV83" si="66">(AT20-AU20)</f>
        <v>13.770209353510571</v>
      </c>
      <c r="AW20" s="23">
        <f t="shared" ref="AW20:AW83" si="67">(900*O20)/(F20+273.2)</f>
        <v>3.78171980333715</v>
      </c>
      <c r="AX20" s="24">
        <f t="shared" ref="AX20:AX83" si="68">AO20/(AO20+AQ20)*(1/AN20)*(AV20)</f>
        <v>5.3191257981948699</v>
      </c>
      <c r="AY20" s="24">
        <f t="shared" si="26"/>
        <v>0.15093530507939518</v>
      </c>
      <c r="AZ20" s="15"/>
      <c r="BB20" s="35">
        <f t="shared" ref="BB20:BB83" si="69">(AX20+AY20)</f>
        <v>5.470061103274265</v>
      </c>
    </row>
    <row r="21" spans="1:54" ht="15.75" thickBot="1" x14ac:dyDescent="0.3">
      <c r="A21" s="31">
        <v>12</v>
      </c>
      <c r="B21" s="32">
        <v>12</v>
      </c>
      <c r="C21" s="32">
        <v>12</v>
      </c>
      <c r="D21" s="3">
        <f t="shared" si="40"/>
        <v>-34</v>
      </c>
      <c r="E21" s="4">
        <f t="shared" si="41"/>
        <v>20</v>
      </c>
      <c r="F21" s="48">
        <v>23.1</v>
      </c>
      <c r="G21" s="48">
        <v>29.6</v>
      </c>
      <c r="H21" s="48">
        <v>16.600000000000001</v>
      </c>
      <c r="I21" s="42">
        <v>1013</v>
      </c>
      <c r="J21" s="12">
        <f t="shared" si="27"/>
        <v>101.3</v>
      </c>
      <c r="K21" s="5">
        <f t="shared" si="42"/>
        <v>101.0984263372235</v>
      </c>
      <c r="L21" s="41">
        <v>4</v>
      </c>
      <c r="M21" s="12">
        <f t="shared" si="28"/>
        <v>1.1108</v>
      </c>
      <c r="N21" s="14">
        <f t="shared" si="43"/>
        <v>10</v>
      </c>
      <c r="O21" s="5">
        <f t="shared" si="44"/>
        <v>0.83057771976997419</v>
      </c>
      <c r="P21" s="48">
        <v>4.3</v>
      </c>
      <c r="Q21" s="10">
        <f t="shared" si="4"/>
        <v>0.30208494138329783</v>
      </c>
      <c r="R21" s="5">
        <f t="shared" si="5"/>
        <v>17.534996223306411</v>
      </c>
      <c r="S21" s="6">
        <f t="shared" si="6"/>
        <v>32.810143881459815</v>
      </c>
      <c r="T21" s="5">
        <f t="shared" si="45"/>
        <v>0.37149165169739617</v>
      </c>
      <c r="U21" s="41">
        <v>71</v>
      </c>
      <c r="V21" s="5">
        <f t="shared" si="46"/>
        <v>2.8264754744002576</v>
      </c>
      <c r="W21" s="7">
        <f t="shared" si="47"/>
        <v>2.0067975868241827</v>
      </c>
      <c r="X21" s="7">
        <f t="shared" si="48"/>
        <v>0.81967788757607485</v>
      </c>
      <c r="Y21" s="7">
        <f t="shared" si="49"/>
        <v>0.14167392329359718</v>
      </c>
      <c r="Z21" s="8">
        <v>0.23</v>
      </c>
      <c r="AA21" s="6">
        <f t="shared" si="50"/>
        <v>13.501947091945937</v>
      </c>
      <c r="AB21" s="6">
        <f t="shared" si="12"/>
        <v>1.9933659167816757</v>
      </c>
      <c r="AC21" s="18">
        <f t="shared" si="51"/>
        <v>-0.59341194567807209</v>
      </c>
      <c r="AD21" s="19">
        <f t="shared" si="31"/>
        <v>0.18935627232876712</v>
      </c>
      <c r="AE21" s="19">
        <f t="shared" si="52"/>
        <v>-0.38004253406573191</v>
      </c>
      <c r="AF21" s="19">
        <f t="shared" si="53"/>
        <v>-21.774833237423252</v>
      </c>
      <c r="AG21" s="20">
        <f t="shared" si="54"/>
        <v>1.8632795173129146</v>
      </c>
      <c r="AH21" s="19">
        <f t="shared" si="55"/>
        <v>106.75805239520321</v>
      </c>
      <c r="AI21" s="19">
        <f t="shared" si="56"/>
        <v>14.234406986027095</v>
      </c>
      <c r="AJ21" s="19">
        <f t="shared" si="57"/>
        <v>1.0349155791796831</v>
      </c>
      <c r="AK21" s="21">
        <f t="shared" si="39"/>
        <v>1044.3187944888618</v>
      </c>
      <c r="AL21" s="19">
        <f t="shared" si="58"/>
        <v>17.836965009869761</v>
      </c>
      <c r="AM21" s="19">
        <f t="shared" si="59"/>
        <v>43.723539287659669</v>
      </c>
      <c r="AN21" s="22">
        <f t="shared" si="60"/>
        <v>2.4464608999999999</v>
      </c>
      <c r="AO21" s="23">
        <f t="shared" si="61"/>
        <v>0.17081862262730993</v>
      </c>
      <c r="AP21" s="23">
        <f t="shared" si="62"/>
        <v>7.1418692640692633E-3</v>
      </c>
      <c r="AQ21" s="23">
        <f t="shared" si="21"/>
        <v>9.1587076100728727E-3</v>
      </c>
      <c r="AR21" s="24">
        <f t="shared" si="63"/>
        <v>0.9491118820465172</v>
      </c>
      <c r="AS21" s="24">
        <f t="shared" si="64"/>
        <v>3.9682049148353445E-2</v>
      </c>
      <c r="AT21" s="25">
        <f t="shared" si="65"/>
        <v>11.508581175164261</v>
      </c>
      <c r="AU21" s="25">
        <f t="shared" si="38"/>
        <v>1.3999999999999952E-2</v>
      </c>
      <c r="AV21" s="25">
        <f t="shared" si="66"/>
        <v>11.494581175164262</v>
      </c>
      <c r="AW21" s="23">
        <f t="shared" si="67"/>
        <v>2.5228482881976939</v>
      </c>
      <c r="AX21" s="24">
        <f t="shared" si="68"/>
        <v>4.4593574221834569</v>
      </c>
      <c r="AY21" s="24">
        <f t="shared" si="26"/>
        <v>8.2059420356937154E-2</v>
      </c>
      <c r="AZ21" s="15"/>
      <c r="BB21" s="35">
        <f t="shared" si="69"/>
        <v>4.5414168425403938</v>
      </c>
    </row>
    <row r="22" spans="1:54" ht="15.75" thickBot="1" x14ac:dyDescent="0.3">
      <c r="A22" s="31">
        <v>13</v>
      </c>
      <c r="B22" s="32">
        <v>13</v>
      </c>
      <c r="C22" s="32">
        <v>13</v>
      </c>
      <c r="D22" s="3">
        <f t="shared" si="40"/>
        <v>-34</v>
      </c>
      <c r="E22" s="4">
        <f t="shared" si="41"/>
        <v>20</v>
      </c>
      <c r="F22" s="48">
        <v>23.5</v>
      </c>
      <c r="G22" s="48">
        <v>31.7</v>
      </c>
      <c r="H22" s="48">
        <v>15.4</v>
      </c>
      <c r="I22" s="42">
        <v>1013</v>
      </c>
      <c r="J22" s="12">
        <f t="shared" si="27"/>
        <v>101.3</v>
      </c>
      <c r="K22" s="5">
        <f t="shared" si="42"/>
        <v>101.0984263372235</v>
      </c>
      <c r="L22" s="41">
        <v>13</v>
      </c>
      <c r="M22" s="12">
        <f t="shared" si="28"/>
        <v>3.6101000000000001</v>
      </c>
      <c r="N22" s="14">
        <f t="shared" si="43"/>
        <v>10</v>
      </c>
      <c r="O22" s="5">
        <f t="shared" si="44"/>
        <v>2.6993775892524159</v>
      </c>
      <c r="P22" s="48">
        <v>10.6</v>
      </c>
      <c r="Q22" s="10">
        <f t="shared" si="4"/>
        <v>0.74559699079763164</v>
      </c>
      <c r="R22" s="5">
        <f t="shared" si="5"/>
        <v>27.183965075545512</v>
      </c>
      <c r="S22" s="6">
        <f t="shared" si="6"/>
        <v>32.753527093264296</v>
      </c>
      <c r="T22" s="5">
        <f t="shared" si="45"/>
        <v>0.77043972386514048</v>
      </c>
      <c r="U22" s="41">
        <v>56</v>
      </c>
      <c r="V22" s="5">
        <f t="shared" si="46"/>
        <v>2.8955310572595878</v>
      </c>
      <c r="W22" s="7">
        <f t="shared" si="47"/>
        <v>1.6214973920653692</v>
      </c>
      <c r="X22" s="7">
        <f t="shared" si="48"/>
        <v>1.2740336651942186</v>
      </c>
      <c r="Y22" s="7">
        <f t="shared" si="49"/>
        <v>0.16172675780005225</v>
      </c>
      <c r="Z22" s="8">
        <v>0.23</v>
      </c>
      <c r="AA22" s="6">
        <f t="shared" si="50"/>
        <v>20.931653108170046</v>
      </c>
      <c r="AB22" s="6">
        <f t="shared" si="12"/>
        <v>4.755701419398676</v>
      </c>
      <c r="AC22" s="18">
        <f t="shared" si="51"/>
        <v>-0.59341194567807209</v>
      </c>
      <c r="AD22" s="19">
        <f t="shared" si="31"/>
        <v>0.20657047890410957</v>
      </c>
      <c r="AE22" s="19">
        <f t="shared" si="52"/>
        <v>-0.3772430346686938</v>
      </c>
      <c r="AF22" s="19">
        <f t="shared" si="53"/>
        <v>-21.61443373722355</v>
      </c>
      <c r="AG22" s="20">
        <f t="shared" si="54"/>
        <v>1.8609741890872173</v>
      </c>
      <c r="AH22" s="19">
        <f t="shared" si="55"/>
        <v>106.62596681747837</v>
      </c>
      <c r="AI22" s="19">
        <f t="shared" si="56"/>
        <v>14.216795575663783</v>
      </c>
      <c r="AJ22" s="19">
        <f t="shared" si="57"/>
        <v>1.0348364606122422</v>
      </c>
      <c r="AK22" s="21">
        <f t="shared" si="39"/>
        <v>1042.5167305841806</v>
      </c>
      <c r="AL22" s="19">
        <f t="shared" si="58"/>
        <v>17.806185758377804</v>
      </c>
      <c r="AM22" s="19">
        <f t="shared" si="59"/>
        <v>43.648090476098474</v>
      </c>
      <c r="AN22" s="22">
        <f t="shared" si="60"/>
        <v>2.4455165000000001</v>
      </c>
      <c r="AO22" s="23">
        <f t="shared" si="61"/>
        <v>0.17445563721833057</v>
      </c>
      <c r="AP22" s="23">
        <f t="shared" si="62"/>
        <v>7.0203055319148933E-3</v>
      </c>
      <c r="AQ22" s="23">
        <f t="shared" si="21"/>
        <v>1.3463460375583873E-2</v>
      </c>
      <c r="AR22" s="24">
        <f t="shared" si="63"/>
        <v>0.92835501794140229</v>
      </c>
      <c r="AS22" s="24">
        <f t="shared" si="64"/>
        <v>3.7358127097254848E-2</v>
      </c>
      <c r="AT22" s="25">
        <f t="shared" si="65"/>
        <v>16.17595168877137</v>
      </c>
      <c r="AU22" s="25">
        <f t="shared" si="38"/>
        <v>-0.37800000000000017</v>
      </c>
      <c r="AV22" s="25">
        <f t="shared" si="66"/>
        <v>16.55395168877137</v>
      </c>
      <c r="AW22" s="23">
        <f t="shared" si="67"/>
        <v>8.1882030007656699</v>
      </c>
      <c r="AX22" s="24">
        <f t="shared" si="68"/>
        <v>6.284130210133708</v>
      </c>
      <c r="AY22" s="24">
        <f t="shared" si="26"/>
        <v>0.38972171082836704</v>
      </c>
      <c r="AZ22" s="15"/>
      <c r="BB22" s="35">
        <f t="shared" si="69"/>
        <v>6.6738519209620755</v>
      </c>
    </row>
    <row r="23" spans="1:54" ht="15.75" thickBot="1" x14ac:dyDescent="0.3">
      <c r="A23" s="31">
        <v>14</v>
      </c>
      <c r="B23" s="32">
        <v>14</v>
      </c>
      <c r="C23" s="32">
        <v>14</v>
      </c>
      <c r="D23" s="3">
        <f t="shared" si="40"/>
        <v>-34</v>
      </c>
      <c r="E23" s="4">
        <f t="shared" si="41"/>
        <v>20</v>
      </c>
      <c r="F23" s="48">
        <v>17.7</v>
      </c>
      <c r="G23" s="48">
        <v>23.6</v>
      </c>
      <c r="H23" s="48">
        <v>11.8</v>
      </c>
      <c r="I23" s="42">
        <v>1013</v>
      </c>
      <c r="J23" s="12">
        <f t="shared" si="27"/>
        <v>101.3</v>
      </c>
      <c r="K23" s="5">
        <f t="shared" si="42"/>
        <v>101.0984263372235</v>
      </c>
      <c r="L23" s="41">
        <v>10</v>
      </c>
      <c r="M23" s="12">
        <f t="shared" si="28"/>
        <v>2.7770000000000001</v>
      </c>
      <c r="N23" s="14">
        <f t="shared" si="43"/>
        <v>10</v>
      </c>
      <c r="O23" s="5">
        <f t="shared" si="44"/>
        <v>2.0764442994249355</v>
      </c>
      <c r="P23" s="48">
        <v>9</v>
      </c>
      <c r="Q23" s="10">
        <f t="shared" si="4"/>
        <v>0.63387105682250466</v>
      </c>
      <c r="R23" s="5">
        <f t="shared" si="5"/>
        <v>24.700717565309578</v>
      </c>
      <c r="S23" s="6">
        <f t="shared" si="6"/>
        <v>32.694049908903935</v>
      </c>
      <c r="T23" s="5">
        <f t="shared" si="45"/>
        <v>0.6699399831492413</v>
      </c>
      <c r="U23" s="41">
        <v>66</v>
      </c>
      <c r="V23" s="5">
        <f t="shared" si="46"/>
        <v>2.0253763729659786</v>
      </c>
      <c r="W23" s="7">
        <f t="shared" si="47"/>
        <v>1.3367484061575459</v>
      </c>
      <c r="X23" s="7">
        <f t="shared" si="48"/>
        <v>0.68862796680843275</v>
      </c>
      <c r="Y23" s="7">
        <f t="shared" si="49"/>
        <v>0.17813502923520513</v>
      </c>
      <c r="Z23" s="8">
        <v>0.23</v>
      </c>
      <c r="AA23" s="6">
        <f t="shared" si="50"/>
        <v>19.019552525288375</v>
      </c>
      <c r="AB23" s="6">
        <f t="shared" si="12"/>
        <v>4.1975357949213903</v>
      </c>
      <c r="AC23" s="18">
        <f t="shared" si="51"/>
        <v>-0.59341194567807209</v>
      </c>
      <c r="AD23" s="19">
        <f t="shared" si="31"/>
        <v>0.22378468547945202</v>
      </c>
      <c r="AE23" s="19">
        <f t="shared" si="52"/>
        <v>-0.37432135598300292</v>
      </c>
      <c r="AF23" s="19">
        <f t="shared" si="53"/>
        <v>-21.447033879440134</v>
      </c>
      <c r="AG23" s="20">
        <f t="shared" si="54"/>
        <v>1.85857554531956</v>
      </c>
      <c r="AH23" s="19">
        <f t="shared" si="55"/>
        <v>106.48853465303625</v>
      </c>
      <c r="AI23" s="19">
        <f t="shared" si="56"/>
        <v>14.1984712870715</v>
      </c>
      <c r="AJ23" s="19">
        <f t="shared" si="57"/>
        <v>1.0347461892229148</v>
      </c>
      <c r="AK23" s="21">
        <f t="shared" si="39"/>
        <v>1040.623622718052</v>
      </c>
      <c r="AL23" s="19">
        <f t="shared" si="58"/>
        <v>17.77385147602433</v>
      </c>
      <c r="AM23" s="19">
        <f t="shared" si="59"/>
        <v>43.568829835959406</v>
      </c>
      <c r="AN23" s="22">
        <f t="shared" si="60"/>
        <v>2.4592103000000001</v>
      </c>
      <c r="AO23" s="23">
        <f t="shared" si="61"/>
        <v>0.12764309690756756</v>
      </c>
      <c r="AP23" s="23">
        <f t="shared" si="62"/>
        <v>9.3207446327683626E-3</v>
      </c>
      <c r="AQ23" s="23">
        <f t="shared" si="21"/>
        <v>1.5901107032864889E-2</v>
      </c>
      <c r="AR23" s="24">
        <f t="shared" si="63"/>
        <v>0.88922501503813089</v>
      </c>
      <c r="AS23" s="24">
        <f t="shared" si="64"/>
        <v>6.493292224210083E-2</v>
      </c>
      <c r="AT23" s="25">
        <f t="shared" si="65"/>
        <v>14.822016730366986</v>
      </c>
      <c r="AU23" s="25">
        <f t="shared" si="38"/>
        <v>-0.48299999999999993</v>
      </c>
      <c r="AV23" s="25">
        <f t="shared" si="66"/>
        <v>15.305016730366987</v>
      </c>
      <c r="AW23" s="23">
        <f t="shared" si="67"/>
        <v>6.4242003076055072</v>
      </c>
      <c r="AX23" s="24">
        <f t="shared" si="68"/>
        <v>5.534135788313602</v>
      </c>
      <c r="AY23" s="24">
        <f t="shared" si="26"/>
        <v>0.28725571553310086</v>
      </c>
      <c r="AZ23" s="15"/>
      <c r="BB23" s="35">
        <f t="shared" si="69"/>
        <v>5.8213915038467032</v>
      </c>
    </row>
    <row r="24" spans="1:54" ht="15.75" thickBot="1" x14ac:dyDescent="0.3">
      <c r="A24" s="31">
        <v>15</v>
      </c>
      <c r="B24" s="32">
        <v>15</v>
      </c>
      <c r="C24" s="32">
        <v>15</v>
      </c>
      <c r="D24" s="3">
        <f t="shared" si="40"/>
        <v>-34</v>
      </c>
      <c r="E24" s="4">
        <f t="shared" si="41"/>
        <v>20</v>
      </c>
      <c r="F24" s="48">
        <v>16.600000000000001</v>
      </c>
      <c r="G24" s="48">
        <v>26.2</v>
      </c>
      <c r="H24" s="48">
        <v>6.9</v>
      </c>
      <c r="I24" s="42">
        <v>1013</v>
      </c>
      <c r="J24" s="12">
        <f t="shared" si="27"/>
        <v>101.3</v>
      </c>
      <c r="K24" s="5">
        <f t="shared" si="42"/>
        <v>101.0984263372235</v>
      </c>
      <c r="L24" s="41">
        <v>7</v>
      </c>
      <c r="M24" s="12">
        <f t="shared" si="28"/>
        <v>1.9439</v>
      </c>
      <c r="N24" s="14">
        <f t="shared" si="43"/>
        <v>10</v>
      </c>
      <c r="O24" s="5">
        <f t="shared" si="44"/>
        <v>1.4535110095974548</v>
      </c>
      <c r="P24" s="48">
        <v>10</v>
      </c>
      <c r="Q24" s="10">
        <f t="shared" si="4"/>
        <v>0.70524603324426949</v>
      </c>
      <c r="R24" s="5">
        <f t="shared" si="5"/>
        <v>26.205525325490978</v>
      </c>
      <c r="S24" s="6">
        <f t="shared" si="6"/>
        <v>32.631721095676014</v>
      </c>
      <c r="T24" s="5">
        <f t="shared" si="45"/>
        <v>0.7341432202024013</v>
      </c>
      <c r="U24" s="41">
        <v>58</v>
      </c>
      <c r="V24" s="5">
        <f t="shared" si="46"/>
        <v>1.8891522622517374</v>
      </c>
      <c r="W24" s="7">
        <f t="shared" si="47"/>
        <v>1.0957083121060076</v>
      </c>
      <c r="X24" s="7">
        <f t="shared" si="48"/>
        <v>0.79344395014572977</v>
      </c>
      <c r="Y24" s="7">
        <f t="shared" si="49"/>
        <v>0.19345347865855791</v>
      </c>
      <c r="Z24" s="8">
        <v>0.23</v>
      </c>
      <c r="AA24" s="6">
        <f t="shared" si="50"/>
        <v>20.178254500628054</v>
      </c>
      <c r="AB24" s="6">
        <f t="shared" si="12"/>
        <v>4.9373675641374541</v>
      </c>
      <c r="AC24" s="18">
        <f t="shared" si="51"/>
        <v>-0.59341194567807209</v>
      </c>
      <c r="AD24" s="19">
        <f t="shared" si="31"/>
        <v>0.24099889205479449</v>
      </c>
      <c r="AE24" s="19">
        <f t="shared" si="52"/>
        <v>-0.37127881851934269</v>
      </c>
      <c r="AF24" s="19">
        <f t="shared" si="53"/>
        <v>-21.272709323761966</v>
      </c>
      <c r="AG24" s="20">
        <f t="shared" si="54"/>
        <v>1.8560855039114585</v>
      </c>
      <c r="AH24" s="19">
        <f t="shared" si="55"/>
        <v>106.34586578953923</v>
      </c>
      <c r="AI24" s="19">
        <f t="shared" si="56"/>
        <v>14.179448771938564</v>
      </c>
      <c r="AJ24" s="19">
        <f t="shared" si="57"/>
        <v>1.0346447793312246</v>
      </c>
      <c r="AK24" s="21">
        <f t="shared" si="39"/>
        <v>1038.6397499460436</v>
      </c>
      <c r="AL24" s="19">
        <f t="shared" si="58"/>
        <v>17.739966929078427</v>
      </c>
      <c r="AM24" s="19">
        <f t="shared" si="59"/>
        <v>43.485769050740956</v>
      </c>
      <c r="AN24" s="22">
        <f t="shared" si="60"/>
        <v>2.4618074000000001</v>
      </c>
      <c r="AO24" s="23">
        <f t="shared" si="61"/>
        <v>0.1200918444337282</v>
      </c>
      <c r="AP24" s="23">
        <f t="shared" si="62"/>
        <v>9.9383843373493964E-3</v>
      </c>
      <c r="AQ24" s="23">
        <f t="shared" si="21"/>
        <v>1.4849871695011804E-2</v>
      </c>
      <c r="AR24" s="24">
        <f t="shared" si="63"/>
        <v>0.88995343974398233</v>
      </c>
      <c r="AS24" s="24">
        <f t="shared" si="64"/>
        <v>7.3649458614175059E-2</v>
      </c>
      <c r="AT24" s="25">
        <f t="shared" si="65"/>
        <v>15.2408869364906</v>
      </c>
      <c r="AU24" s="25">
        <f t="shared" si="38"/>
        <v>0.25200000000000011</v>
      </c>
      <c r="AV24" s="25">
        <f t="shared" si="66"/>
        <v>14.9888869364906</v>
      </c>
      <c r="AW24" s="23">
        <f t="shared" si="67"/>
        <v>4.5140093465759463</v>
      </c>
      <c r="AX24" s="24">
        <f t="shared" si="68"/>
        <v>5.4185439068318058</v>
      </c>
      <c r="AY24" s="24">
        <f t="shared" si="26"/>
        <v>0.26378388838654665</v>
      </c>
      <c r="AZ24" s="15"/>
      <c r="BB24" s="35">
        <f t="shared" si="69"/>
        <v>5.6823277952183524</v>
      </c>
    </row>
    <row r="25" spans="1:54" ht="15.75" thickBot="1" x14ac:dyDescent="0.3">
      <c r="A25" s="31">
        <v>16</v>
      </c>
      <c r="B25" s="32">
        <v>16</v>
      </c>
      <c r="C25" s="32">
        <v>16</v>
      </c>
      <c r="D25" s="3">
        <f t="shared" si="40"/>
        <v>-34</v>
      </c>
      <c r="E25" s="4">
        <f t="shared" si="41"/>
        <v>20</v>
      </c>
      <c r="F25" s="48">
        <v>21.3</v>
      </c>
      <c r="G25" s="48">
        <v>30</v>
      </c>
      <c r="H25" s="48">
        <v>12.5</v>
      </c>
      <c r="I25" s="42">
        <v>1013</v>
      </c>
      <c r="J25" s="12">
        <f t="shared" si="27"/>
        <v>101.3</v>
      </c>
      <c r="K25" s="5">
        <f t="shared" si="42"/>
        <v>101.0984263372235</v>
      </c>
      <c r="L25" s="41">
        <v>12</v>
      </c>
      <c r="M25" s="12">
        <f t="shared" si="28"/>
        <v>3.3323999999999998</v>
      </c>
      <c r="N25" s="14">
        <f t="shared" si="43"/>
        <v>10</v>
      </c>
      <c r="O25" s="5">
        <f t="shared" si="44"/>
        <v>2.4917331593099221</v>
      </c>
      <c r="P25" s="48">
        <v>11.4</v>
      </c>
      <c r="Q25" s="10">
        <f t="shared" si="4"/>
        <v>0.80509935779968589</v>
      </c>
      <c r="R25" s="5">
        <f t="shared" si="5"/>
        <v>28.319951827949591</v>
      </c>
      <c r="S25" s="6">
        <f t="shared" si="6"/>
        <v>32.566550162926589</v>
      </c>
      <c r="T25" s="5">
        <f t="shared" si="45"/>
        <v>0.8239633082553145</v>
      </c>
      <c r="U25" s="41">
        <v>58</v>
      </c>
      <c r="V25" s="5">
        <f t="shared" si="46"/>
        <v>2.533205208642062</v>
      </c>
      <c r="W25" s="7">
        <f t="shared" si="47"/>
        <v>1.4692590210123959</v>
      </c>
      <c r="X25" s="7">
        <f t="shared" si="48"/>
        <v>1.0639461876296661</v>
      </c>
      <c r="Y25" s="7">
        <f t="shared" si="49"/>
        <v>0.17030180669246073</v>
      </c>
      <c r="Z25" s="8">
        <v>0.23</v>
      </c>
      <c r="AA25" s="6">
        <f t="shared" si="50"/>
        <v>21.806362907521187</v>
      </c>
      <c r="AB25" s="6">
        <f t="shared" si="12"/>
        <v>5.1956076458144604</v>
      </c>
      <c r="AC25" s="18">
        <f t="shared" si="51"/>
        <v>-0.59341194567807209</v>
      </c>
      <c r="AD25" s="19">
        <f t="shared" si="31"/>
        <v>0.25821309863013697</v>
      </c>
      <c r="AE25" s="19">
        <f t="shared" si="52"/>
        <v>-0.36811679213305043</v>
      </c>
      <c r="AF25" s="19">
        <f t="shared" si="53"/>
        <v>-21.091538557118415</v>
      </c>
      <c r="AG25" s="20">
        <f t="shared" si="54"/>
        <v>1.8535060250618598</v>
      </c>
      <c r="AH25" s="19">
        <f t="shared" si="55"/>
        <v>106.19807253811396</v>
      </c>
      <c r="AI25" s="19">
        <f t="shared" si="56"/>
        <v>14.159743005081861</v>
      </c>
      <c r="AJ25" s="19">
        <f t="shared" si="57"/>
        <v>1.0345322495943834</v>
      </c>
      <c r="AK25" s="21">
        <f t="shared" si="39"/>
        <v>1036.5654149425006</v>
      </c>
      <c r="AL25" s="19">
        <f t="shared" si="58"/>
        <v>17.704537287217914</v>
      </c>
      <c r="AM25" s="19">
        <f t="shared" si="59"/>
        <v>43.398920792812618</v>
      </c>
      <c r="AN25" s="22">
        <f t="shared" si="60"/>
        <v>2.4507106999999997</v>
      </c>
      <c r="AO25" s="23">
        <f t="shared" si="61"/>
        <v>0.1552334413128095</v>
      </c>
      <c r="AP25" s="23">
        <f t="shared" si="62"/>
        <v>7.7454075117370886E-3</v>
      </c>
      <c r="AQ25" s="23">
        <f t="shared" si="21"/>
        <v>1.4307233679720666E-2</v>
      </c>
      <c r="AR25" s="24">
        <f t="shared" si="63"/>
        <v>0.91561179238934232</v>
      </c>
      <c r="AS25" s="24">
        <f t="shared" si="64"/>
        <v>4.5684656570338329E-2</v>
      </c>
      <c r="AT25" s="25">
        <f t="shared" si="65"/>
        <v>16.610755261706728</v>
      </c>
      <c r="AU25" s="25">
        <f t="shared" si="38"/>
        <v>0.32899999999999996</v>
      </c>
      <c r="AV25" s="25">
        <f t="shared" si="66"/>
        <v>16.281755261706728</v>
      </c>
      <c r="AW25" s="23">
        <f t="shared" si="67"/>
        <v>7.6148042219997629</v>
      </c>
      <c r="AX25" s="24">
        <f t="shared" si="68"/>
        <v>6.0830383277862641</v>
      </c>
      <c r="AY25" s="24">
        <f t="shared" si="26"/>
        <v>0.37012529730720189</v>
      </c>
      <c r="AZ25" s="15"/>
      <c r="BB25" s="35">
        <f t="shared" si="69"/>
        <v>6.4531636250934659</v>
      </c>
    </row>
    <row r="26" spans="1:54" ht="15.75" thickBot="1" x14ac:dyDescent="0.3">
      <c r="A26" s="31">
        <v>17</v>
      </c>
      <c r="B26" s="32">
        <v>17</v>
      </c>
      <c r="C26" s="32">
        <v>17</v>
      </c>
      <c r="D26" s="3">
        <f t="shared" si="40"/>
        <v>-34</v>
      </c>
      <c r="E26" s="4">
        <f t="shared" si="41"/>
        <v>20</v>
      </c>
      <c r="F26" s="48">
        <v>21.3</v>
      </c>
      <c r="G26" s="48">
        <v>30.5</v>
      </c>
      <c r="H26" s="48">
        <v>12</v>
      </c>
      <c r="I26" s="42">
        <v>1013</v>
      </c>
      <c r="J26" s="12">
        <f t="shared" si="27"/>
        <v>101.3</v>
      </c>
      <c r="K26" s="5">
        <f t="shared" si="42"/>
        <v>101.0984263372235</v>
      </c>
      <c r="L26" s="41">
        <v>6</v>
      </c>
      <c r="M26" s="12">
        <f t="shared" si="28"/>
        <v>1.6661999999999999</v>
      </c>
      <c r="N26" s="14">
        <f t="shared" si="43"/>
        <v>10</v>
      </c>
      <c r="O26" s="5">
        <f t="shared" si="44"/>
        <v>1.2458665796549611</v>
      </c>
      <c r="P26" s="48">
        <v>11.7</v>
      </c>
      <c r="Q26" s="10">
        <f t="shared" si="4"/>
        <v>0.82747679860546985</v>
      </c>
      <c r="R26" s="5">
        <f t="shared" si="5"/>
        <v>28.745380885834994</v>
      </c>
      <c r="S26" s="6">
        <f t="shared" si="6"/>
        <v>32.498547378591745</v>
      </c>
      <c r="T26" s="5">
        <f t="shared" si="45"/>
        <v>0.84409226953450467</v>
      </c>
      <c r="U26" s="41">
        <v>66</v>
      </c>
      <c r="V26" s="5">
        <f t="shared" si="46"/>
        <v>2.533205208642062</v>
      </c>
      <c r="W26" s="7">
        <f t="shared" si="47"/>
        <v>1.6719154377037611</v>
      </c>
      <c r="X26" s="7">
        <f t="shared" si="48"/>
        <v>0.86128977093830095</v>
      </c>
      <c r="Y26" s="7">
        <f t="shared" si="49"/>
        <v>0.1589764032536263</v>
      </c>
      <c r="Z26" s="8">
        <v>0.23</v>
      </c>
      <c r="AA26" s="6">
        <f t="shared" si="50"/>
        <v>22.133943282092947</v>
      </c>
      <c r="AB26" s="6">
        <f t="shared" si="12"/>
        <v>4.971654809006429</v>
      </c>
      <c r="AC26" s="18">
        <f t="shared" si="51"/>
        <v>-0.59341194567807209</v>
      </c>
      <c r="AD26" s="19">
        <f t="shared" si="31"/>
        <v>0.27542730520547942</v>
      </c>
      <c r="AE26" s="19">
        <f t="shared" si="52"/>
        <v>-0.36483669454362361</v>
      </c>
      <c r="AF26" s="19">
        <f t="shared" si="53"/>
        <v>-20.903602808853222</v>
      </c>
      <c r="AG26" s="20">
        <f t="shared" si="54"/>
        <v>1.8508391065538936</v>
      </c>
      <c r="AH26" s="19">
        <f t="shared" si="55"/>
        <v>106.04526936330217</v>
      </c>
      <c r="AI26" s="19">
        <f t="shared" si="56"/>
        <v>14.139369248440289</v>
      </c>
      <c r="AJ26" s="19">
        <f t="shared" si="57"/>
        <v>1.0344086230152665</v>
      </c>
      <c r="AK26" s="21">
        <f t="shared" si="39"/>
        <v>1034.4009445270394</v>
      </c>
      <c r="AL26" s="19">
        <f t="shared" si="58"/>
        <v>17.667568132521836</v>
      </c>
      <c r="AM26" s="19">
        <f t="shared" si="59"/>
        <v>43.308298745458089</v>
      </c>
      <c r="AN26" s="22">
        <f t="shared" si="60"/>
        <v>2.4507106999999997</v>
      </c>
      <c r="AO26" s="23">
        <f t="shared" si="61"/>
        <v>0.1552334413128095</v>
      </c>
      <c r="AP26" s="23">
        <f t="shared" si="62"/>
        <v>7.7454075117370886E-3</v>
      </c>
      <c r="AQ26" s="23">
        <f t="shared" si="21"/>
        <v>1.1026320595728877E-2</v>
      </c>
      <c r="AR26" s="24">
        <f t="shared" si="63"/>
        <v>0.933680161278021</v>
      </c>
      <c r="AS26" s="24">
        <f t="shared" si="64"/>
        <v>4.6586181904903337E-2</v>
      </c>
      <c r="AT26" s="25">
        <f t="shared" si="65"/>
        <v>17.16228847308652</v>
      </c>
      <c r="AU26" s="25">
        <f t="shared" si="38"/>
        <v>0.3010000000000001</v>
      </c>
      <c r="AV26" s="25">
        <f t="shared" si="66"/>
        <v>16.861288473086521</v>
      </c>
      <c r="AW26" s="23">
        <f t="shared" si="67"/>
        <v>3.8074021109998815</v>
      </c>
      <c r="AX26" s="24">
        <f t="shared" si="68"/>
        <v>6.4238714675325248</v>
      </c>
      <c r="AY26" s="24">
        <f t="shared" si="26"/>
        <v>0.15276897117525862</v>
      </c>
      <c r="AZ26" s="15"/>
      <c r="BB26" s="35">
        <f t="shared" si="69"/>
        <v>6.5766404387077833</v>
      </c>
    </row>
    <row r="27" spans="1:54" ht="15.75" thickBot="1" x14ac:dyDescent="0.3">
      <c r="A27" s="31">
        <v>18</v>
      </c>
      <c r="B27" s="32">
        <v>18</v>
      </c>
      <c r="C27" s="32">
        <v>18</v>
      </c>
      <c r="D27" s="3">
        <f t="shared" si="40"/>
        <v>-34</v>
      </c>
      <c r="E27" s="4">
        <f t="shared" si="41"/>
        <v>20</v>
      </c>
      <c r="F27" s="48">
        <v>25.6</v>
      </c>
      <c r="G27" s="48">
        <v>35.700000000000003</v>
      </c>
      <c r="H27" s="48">
        <v>15.5</v>
      </c>
      <c r="I27" s="42">
        <v>1013</v>
      </c>
      <c r="J27" s="12">
        <f t="shared" si="27"/>
        <v>101.3</v>
      </c>
      <c r="K27" s="5">
        <f t="shared" si="42"/>
        <v>101.0984263372235</v>
      </c>
      <c r="L27" s="41">
        <v>11</v>
      </c>
      <c r="M27" s="12">
        <f t="shared" si="28"/>
        <v>3.0547</v>
      </c>
      <c r="N27" s="14">
        <f t="shared" si="43"/>
        <v>10</v>
      </c>
      <c r="O27" s="5">
        <f t="shared" si="44"/>
        <v>2.2840887293674292</v>
      </c>
      <c r="P27" s="48">
        <v>11.1</v>
      </c>
      <c r="Q27" s="10">
        <f t="shared" si="4"/>
        <v>0.78621124220600147</v>
      </c>
      <c r="R27" s="5">
        <f t="shared" si="5"/>
        <v>27.79111333459258</v>
      </c>
      <c r="S27" s="6">
        <f t="shared" si="6"/>
        <v>32.427723785885227</v>
      </c>
      <c r="T27" s="5">
        <f t="shared" si="45"/>
        <v>0.80697306568370364</v>
      </c>
      <c r="U27" s="41">
        <v>57</v>
      </c>
      <c r="V27" s="5">
        <f t="shared" si="46"/>
        <v>3.2827715181589046</v>
      </c>
      <c r="W27" s="7">
        <f t="shared" si="47"/>
        <v>1.8711797653505755</v>
      </c>
      <c r="X27" s="7">
        <f t="shared" si="48"/>
        <v>1.411591752808329</v>
      </c>
      <c r="Y27" s="7">
        <f t="shared" si="49"/>
        <v>0.14849249779480889</v>
      </c>
      <c r="Z27" s="8">
        <v>0.23</v>
      </c>
      <c r="AA27" s="6">
        <f t="shared" si="50"/>
        <v>21.399157267636287</v>
      </c>
      <c r="AB27" s="6">
        <f t="shared" si="12"/>
        <v>4.7122221702796434</v>
      </c>
      <c r="AC27" s="18">
        <f t="shared" si="51"/>
        <v>-0.59341194567807209</v>
      </c>
      <c r="AD27" s="19">
        <f t="shared" si="31"/>
        <v>0.29264151178082187</v>
      </c>
      <c r="AE27" s="19">
        <f t="shared" si="52"/>
        <v>-0.36143998981551556</v>
      </c>
      <c r="AF27" s="19">
        <f t="shared" si="53"/>
        <v>-20.708985963680501</v>
      </c>
      <c r="AG27" s="20">
        <f t="shared" si="54"/>
        <v>1.8480867790803872</v>
      </c>
      <c r="AH27" s="19">
        <f t="shared" si="55"/>
        <v>105.88757261523234</v>
      </c>
      <c r="AI27" s="19">
        <f t="shared" si="56"/>
        <v>14.118343015364312</v>
      </c>
      <c r="AJ27" s="19">
        <f t="shared" si="57"/>
        <v>1.0342739269478534</v>
      </c>
      <c r="AK27" s="21">
        <f t="shared" si="39"/>
        <v>1032.1466901957003</v>
      </c>
      <c r="AL27" s="19">
        <f t="shared" si="58"/>
        <v>17.629065468542564</v>
      </c>
      <c r="AM27" s="19">
        <f t="shared" si="59"/>
        <v>43.213917625113581</v>
      </c>
      <c r="AN27" s="22">
        <f t="shared" si="60"/>
        <v>2.4405584</v>
      </c>
      <c r="AO27" s="23">
        <f t="shared" si="61"/>
        <v>0.19463970541026634</v>
      </c>
      <c r="AP27" s="23">
        <f t="shared" si="62"/>
        <v>6.4444210937499996E-3</v>
      </c>
      <c r="AQ27" s="23">
        <f t="shared" si="21"/>
        <v>1.1449095153510913E-2</v>
      </c>
      <c r="AR27" s="24">
        <f t="shared" si="63"/>
        <v>0.94444581596772492</v>
      </c>
      <c r="AS27" s="24">
        <f t="shared" si="64"/>
        <v>3.1270117910922955E-2</v>
      </c>
      <c r="AT27" s="25">
        <f t="shared" si="65"/>
        <v>16.686935097356645</v>
      </c>
      <c r="AU27" s="25">
        <f t="shared" si="38"/>
        <v>0.22399999999999998</v>
      </c>
      <c r="AV27" s="25">
        <f t="shared" si="66"/>
        <v>16.462935097356645</v>
      </c>
      <c r="AW27" s="23">
        <f t="shared" si="67"/>
        <v>6.8797853294199678</v>
      </c>
      <c r="AX27" s="24">
        <f t="shared" si="68"/>
        <v>6.3708166832830937</v>
      </c>
      <c r="AY27" s="24">
        <f t="shared" si="26"/>
        <v>0.30367813130362126</v>
      </c>
      <c r="AZ27" s="15"/>
      <c r="BB27" s="35">
        <f t="shared" si="69"/>
        <v>6.6744948145867147</v>
      </c>
    </row>
    <row r="28" spans="1:54" ht="15.75" thickBot="1" x14ac:dyDescent="0.3">
      <c r="A28" s="31">
        <v>19</v>
      </c>
      <c r="B28" s="32">
        <v>19</v>
      </c>
      <c r="C28" s="32">
        <v>19</v>
      </c>
      <c r="D28" s="3">
        <f t="shared" si="40"/>
        <v>-34</v>
      </c>
      <c r="E28" s="4">
        <f t="shared" si="41"/>
        <v>20</v>
      </c>
      <c r="F28" s="48">
        <v>24.5</v>
      </c>
      <c r="G28" s="48">
        <v>32.6</v>
      </c>
      <c r="H28" s="48">
        <v>16.399999999999999</v>
      </c>
      <c r="I28" s="42">
        <v>1013</v>
      </c>
      <c r="J28" s="12">
        <f t="shared" si="27"/>
        <v>101.3</v>
      </c>
      <c r="K28" s="5">
        <f t="shared" si="42"/>
        <v>101.0984263372235</v>
      </c>
      <c r="L28" s="41">
        <v>10</v>
      </c>
      <c r="M28" s="12">
        <f t="shared" si="28"/>
        <v>2.7770000000000001</v>
      </c>
      <c r="N28" s="14">
        <f t="shared" si="43"/>
        <v>10</v>
      </c>
      <c r="O28" s="5">
        <f t="shared" si="44"/>
        <v>2.0764442994249355</v>
      </c>
      <c r="P28" s="48">
        <v>1.4</v>
      </c>
      <c r="Q28" s="10">
        <f t="shared" si="4"/>
        <v>9.9314164504679392E-2</v>
      </c>
      <c r="R28" s="5">
        <f t="shared" si="5"/>
        <v>12.919952790419023</v>
      </c>
      <c r="S28" s="6">
        <f t="shared" si="6"/>
        <v>32.354091220064049</v>
      </c>
      <c r="T28" s="5">
        <f t="shared" si="45"/>
        <v>0.18909523059789268</v>
      </c>
      <c r="U28" s="41">
        <v>78</v>
      </c>
      <c r="V28" s="5">
        <f t="shared" si="46"/>
        <v>3.0746493644683226</v>
      </c>
      <c r="W28" s="7">
        <f t="shared" si="47"/>
        <v>2.3982265042852915</v>
      </c>
      <c r="X28" s="7">
        <f t="shared" si="48"/>
        <v>0.6764228601830311</v>
      </c>
      <c r="Y28" s="7">
        <f t="shared" si="49"/>
        <v>0.12319308248122776</v>
      </c>
      <c r="Z28" s="8">
        <v>0.23</v>
      </c>
      <c r="AA28" s="6">
        <f t="shared" si="50"/>
        <v>9.9483636486226477</v>
      </c>
      <c r="AB28" s="6">
        <f t="shared" si="12"/>
        <v>0.90048818398262176</v>
      </c>
      <c r="AC28" s="18">
        <f t="shared" si="51"/>
        <v>-0.59341194567807209</v>
      </c>
      <c r="AD28" s="19">
        <f t="shared" si="31"/>
        <v>0.30985571835616432</v>
      </c>
      <c r="AE28" s="19">
        <f t="shared" si="52"/>
        <v>-0.35792818680338506</v>
      </c>
      <c r="AF28" s="19">
        <f t="shared" si="53"/>
        <v>-20.507774472604094</v>
      </c>
      <c r="AG28" s="20">
        <f t="shared" si="54"/>
        <v>1.845251101626797</v>
      </c>
      <c r="AH28" s="19">
        <f t="shared" si="55"/>
        <v>105.72510026508122</v>
      </c>
      <c r="AI28" s="19">
        <f t="shared" si="56"/>
        <v>14.096680035344162</v>
      </c>
      <c r="AJ28" s="19">
        <f t="shared" si="57"/>
        <v>1.0341281931001194</v>
      </c>
      <c r="AK28" s="21">
        <f t="shared" si="39"/>
        <v>1029.8030286545832</v>
      </c>
      <c r="AL28" s="19">
        <f t="shared" si="58"/>
        <v>17.589035729420281</v>
      </c>
      <c r="AM28" s="19">
        <f t="shared" si="59"/>
        <v>43.115793203710091</v>
      </c>
      <c r="AN28" s="22">
        <f t="shared" si="60"/>
        <v>2.4431555</v>
      </c>
      <c r="AO28" s="23">
        <f t="shared" si="61"/>
        <v>0.18383502787003744</v>
      </c>
      <c r="AP28" s="23">
        <f t="shared" si="62"/>
        <v>6.7337624489795921E-3</v>
      </c>
      <c r="AQ28" s="23">
        <f t="shared" si="21"/>
        <v>1.1487738550273817E-2</v>
      </c>
      <c r="AR28" s="24">
        <f t="shared" si="63"/>
        <v>0.94118587013275457</v>
      </c>
      <c r="AS28" s="24">
        <f t="shared" si="64"/>
        <v>3.4475051589681768E-2</v>
      </c>
      <c r="AT28" s="25">
        <f t="shared" si="65"/>
        <v>9.0478754646400255</v>
      </c>
      <c r="AU28" s="25">
        <f t="shared" si="38"/>
        <v>-0.21700000000000011</v>
      </c>
      <c r="AV28" s="25">
        <f t="shared" si="66"/>
        <v>9.264875464640026</v>
      </c>
      <c r="AW28" s="23">
        <f t="shared" si="67"/>
        <v>6.277460092315895</v>
      </c>
      <c r="AX28" s="24">
        <f t="shared" si="68"/>
        <v>3.5691423963226376</v>
      </c>
      <c r="AY28" s="24">
        <f t="shared" si="26"/>
        <v>0.14638856772960759</v>
      </c>
      <c r="AZ28" s="15"/>
      <c r="BB28" s="35">
        <f t="shared" si="69"/>
        <v>3.7155309640522454</v>
      </c>
    </row>
    <row r="29" spans="1:54" ht="15.75" thickBot="1" x14ac:dyDescent="0.3">
      <c r="A29" s="31">
        <v>20</v>
      </c>
      <c r="B29" s="32">
        <v>20</v>
      </c>
      <c r="C29" s="32">
        <v>20</v>
      </c>
      <c r="D29" s="3">
        <f t="shared" si="40"/>
        <v>-34</v>
      </c>
      <c r="E29" s="4">
        <f t="shared" si="41"/>
        <v>20</v>
      </c>
      <c r="F29" s="48">
        <v>22.5</v>
      </c>
      <c r="G29" s="48">
        <v>29.2</v>
      </c>
      <c r="H29" s="48">
        <v>15.8</v>
      </c>
      <c r="I29" s="42">
        <v>1013</v>
      </c>
      <c r="J29" s="12">
        <f t="shared" si="27"/>
        <v>101.3</v>
      </c>
      <c r="K29" s="5">
        <f t="shared" si="42"/>
        <v>101.0984263372235</v>
      </c>
      <c r="L29" s="41">
        <v>6</v>
      </c>
      <c r="M29" s="12">
        <f t="shared" si="28"/>
        <v>1.6661999999999999</v>
      </c>
      <c r="N29" s="14">
        <f t="shared" si="43"/>
        <v>10</v>
      </c>
      <c r="O29" s="5">
        <f t="shared" si="44"/>
        <v>1.2458665796549611</v>
      </c>
      <c r="P29" s="48">
        <v>12</v>
      </c>
      <c r="Q29" s="10">
        <f t="shared" si="4"/>
        <v>0.85261206328236872</v>
      </c>
      <c r="R29" s="5">
        <f t="shared" si="5"/>
        <v>29.090588643137089</v>
      </c>
      <c r="S29" s="6">
        <f t="shared" si="6"/>
        <v>32.277662325199842</v>
      </c>
      <c r="T29" s="5">
        <f t="shared" si="45"/>
        <v>0.86670194924786659</v>
      </c>
      <c r="U29" s="41">
        <v>75</v>
      </c>
      <c r="V29" s="5">
        <f t="shared" si="46"/>
        <v>2.7255878638636446</v>
      </c>
      <c r="W29" s="7">
        <f t="shared" si="47"/>
        <v>2.0441908978977334</v>
      </c>
      <c r="X29" s="7">
        <f t="shared" si="48"/>
        <v>0.68139696596591115</v>
      </c>
      <c r="Y29" s="7">
        <f t="shared" si="49"/>
        <v>0.13983471430141647</v>
      </c>
      <c r="Z29" s="8">
        <v>0.23</v>
      </c>
      <c r="AA29" s="6">
        <f t="shared" si="50"/>
        <v>22.399753255215558</v>
      </c>
      <c r="AB29" s="6">
        <f t="shared" si="12"/>
        <v>4.5540152622265504</v>
      </c>
      <c r="AC29" s="18">
        <f t="shared" si="51"/>
        <v>-0.59341194567807209</v>
      </c>
      <c r="AD29" s="19">
        <f t="shared" si="31"/>
        <v>0.32706992493150683</v>
      </c>
      <c r="AE29" s="19">
        <f t="shared" si="52"/>
        <v>-0.35430283756502212</v>
      </c>
      <c r="AF29" s="19">
        <f t="shared" si="53"/>
        <v>-20.300057261984929</v>
      </c>
      <c r="AG29" s="20">
        <f t="shared" si="54"/>
        <v>1.8423341569290923</v>
      </c>
      <c r="AH29" s="19">
        <f t="shared" si="55"/>
        <v>105.55797164482968</v>
      </c>
      <c r="AI29" s="19">
        <f t="shared" si="56"/>
        <v>14.074396219310623</v>
      </c>
      <c r="AJ29" s="19">
        <f t="shared" si="57"/>
        <v>1.033971457534365</v>
      </c>
      <c r="AK29" s="21">
        <f t="shared" si="39"/>
        <v>1027.3703623536649</v>
      </c>
      <c r="AL29" s="19">
        <f t="shared" si="58"/>
        <v>17.547485789000596</v>
      </c>
      <c r="AM29" s="19">
        <f t="shared" si="59"/>
        <v>43.013942331023244</v>
      </c>
      <c r="AN29" s="22">
        <f t="shared" si="60"/>
        <v>2.4478774999999997</v>
      </c>
      <c r="AO29" s="23">
        <f t="shared" si="61"/>
        <v>0.16548317599244658</v>
      </c>
      <c r="AP29" s="23">
        <f t="shared" si="62"/>
        <v>7.3323191111111111E-3</v>
      </c>
      <c r="AQ29" s="23">
        <f t="shared" si="21"/>
        <v>1.0438250163956671E-2</v>
      </c>
      <c r="AR29" s="24">
        <f t="shared" si="63"/>
        <v>0.94066527089954055</v>
      </c>
      <c r="AS29" s="24">
        <f t="shared" si="64"/>
        <v>4.16795115371126E-2</v>
      </c>
      <c r="AT29" s="25">
        <f t="shared" si="65"/>
        <v>17.845737992989008</v>
      </c>
      <c r="AU29" s="25">
        <f t="shared" si="38"/>
        <v>4.2000000000000107E-2</v>
      </c>
      <c r="AV29" s="25">
        <f t="shared" si="66"/>
        <v>17.803737992989007</v>
      </c>
      <c r="AW29" s="23">
        <f t="shared" si="67"/>
        <v>3.7919510371642375</v>
      </c>
      <c r="AX29" s="24">
        <f t="shared" si="68"/>
        <v>6.8415833807857824</v>
      </c>
      <c r="AY29" s="24">
        <f t="shared" si="26"/>
        <v>0.10769251937595099</v>
      </c>
      <c r="AZ29" s="15"/>
      <c r="BB29" s="35">
        <f t="shared" si="69"/>
        <v>6.9492759001617337</v>
      </c>
    </row>
    <row r="30" spans="1:54" ht="15.75" thickBot="1" x14ac:dyDescent="0.3">
      <c r="A30" s="31">
        <v>21</v>
      </c>
      <c r="B30" s="32">
        <v>21</v>
      </c>
      <c r="C30" s="32">
        <v>21</v>
      </c>
      <c r="D30" s="3">
        <f t="shared" si="40"/>
        <v>-34</v>
      </c>
      <c r="E30" s="4">
        <f t="shared" si="41"/>
        <v>20</v>
      </c>
      <c r="F30" s="48">
        <v>25.1</v>
      </c>
      <c r="G30" s="48">
        <v>31.8</v>
      </c>
      <c r="H30" s="48">
        <v>18.5</v>
      </c>
      <c r="I30" s="42">
        <v>1013</v>
      </c>
      <c r="J30" s="12">
        <f t="shared" si="27"/>
        <v>101.3</v>
      </c>
      <c r="K30" s="5">
        <f t="shared" si="42"/>
        <v>101.0984263372235</v>
      </c>
      <c r="L30" s="41">
        <v>7</v>
      </c>
      <c r="M30" s="12">
        <f t="shared" si="28"/>
        <v>1.9439</v>
      </c>
      <c r="N30" s="14">
        <f t="shared" si="43"/>
        <v>10</v>
      </c>
      <c r="O30" s="5">
        <f t="shared" si="44"/>
        <v>1.4535110095974548</v>
      </c>
      <c r="P30" s="48">
        <v>10.7</v>
      </c>
      <c r="Q30" s="10">
        <f t="shared" si="4"/>
        <v>0.76148412576603319</v>
      </c>
      <c r="R30" s="5">
        <f t="shared" si="5"/>
        <v>27.064121981227988</v>
      </c>
      <c r="S30" s="6">
        <f t="shared" si="6"/>
        <v>32.198450570879658</v>
      </c>
      <c r="T30" s="5">
        <f t="shared" si="45"/>
        <v>0.78473052357685591</v>
      </c>
      <c r="U30" s="41">
        <v>70</v>
      </c>
      <c r="V30" s="5">
        <f t="shared" si="46"/>
        <v>3.1866960944176852</v>
      </c>
      <c r="W30" s="7">
        <f t="shared" si="47"/>
        <v>2.2306872660923793</v>
      </c>
      <c r="X30" s="7">
        <f t="shared" si="48"/>
        <v>0.95600882832530587</v>
      </c>
      <c r="Y30" s="7">
        <f t="shared" si="49"/>
        <v>0.13090320323971813</v>
      </c>
      <c r="Z30" s="8">
        <v>0.23</v>
      </c>
      <c r="AA30" s="6">
        <f t="shared" si="50"/>
        <v>20.839373925545551</v>
      </c>
      <c r="AB30" s="6">
        <f t="shared" si="12"/>
        <v>3.9998058755477985</v>
      </c>
      <c r="AC30" s="18">
        <f t="shared" si="51"/>
        <v>-0.59341194567807209</v>
      </c>
      <c r="AD30" s="19">
        <f t="shared" si="31"/>
        <v>0.34428413150684928</v>
      </c>
      <c r="AE30" s="19">
        <f t="shared" si="52"/>
        <v>-0.35056553574522531</v>
      </c>
      <c r="AF30" s="19">
        <f t="shared" si="53"/>
        <v>-20.085925640944009</v>
      </c>
      <c r="AG30" s="20">
        <f t="shared" si="54"/>
        <v>1.8393380470229177</v>
      </c>
      <c r="AH30" s="19">
        <f t="shared" si="55"/>
        <v>105.38630719224854</v>
      </c>
      <c r="AI30" s="19">
        <f t="shared" si="56"/>
        <v>14.051507625633139</v>
      </c>
      <c r="AJ30" s="19">
        <f t="shared" si="57"/>
        <v>1.0338037606649721</v>
      </c>
      <c r="AK30" s="21">
        <f t="shared" si="39"/>
        <v>1024.8491200183717</v>
      </c>
      <c r="AL30" s="19">
        <f t="shared" si="58"/>
        <v>17.50442296991379</v>
      </c>
      <c r="AM30" s="19">
        <f t="shared" si="59"/>
        <v>42.908382956929188</v>
      </c>
      <c r="AN30" s="22">
        <f t="shared" si="60"/>
        <v>2.4417388999999998</v>
      </c>
      <c r="AO30" s="23">
        <f t="shared" si="61"/>
        <v>0.18966401537002001</v>
      </c>
      <c r="AP30" s="23">
        <f t="shared" si="62"/>
        <v>6.5727960159362546E-3</v>
      </c>
      <c r="AQ30" s="23">
        <f t="shared" si="21"/>
        <v>9.8210306827568108E-3</v>
      </c>
      <c r="AR30" s="24">
        <f t="shared" si="63"/>
        <v>0.95076808574333682</v>
      </c>
      <c r="AS30" s="24">
        <f t="shared" si="64"/>
        <v>3.2948815693168904E-2</v>
      </c>
      <c r="AT30" s="25">
        <f t="shared" si="65"/>
        <v>16.839568049997752</v>
      </c>
      <c r="AU30" s="25">
        <f t="shared" si="38"/>
        <v>0.17500000000000002</v>
      </c>
      <c r="AV30" s="25">
        <f t="shared" si="66"/>
        <v>16.664568049997751</v>
      </c>
      <c r="AW30" s="23">
        <f t="shared" si="67"/>
        <v>4.385383535493494</v>
      </c>
      <c r="AX30" s="24">
        <f t="shared" si="68"/>
        <v>6.4888753931208347</v>
      </c>
      <c r="AY30" s="24">
        <f t="shared" si="26"/>
        <v>0.13813676895813976</v>
      </c>
      <c r="AZ30" s="15"/>
      <c r="BB30" s="35">
        <f t="shared" si="69"/>
        <v>6.6270121620789748</v>
      </c>
    </row>
    <row r="31" spans="1:54" ht="15.75" thickBot="1" x14ac:dyDescent="0.3">
      <c r="A31" s="31">
        <v>22</v>
      </c>
      <c r="B31" s="32">
        <v>22</v>
      </c>
      <c r="C31" s="32">
        <v>22</v>
      </c>
      <c r="D31" s="3">
        <f t="shared" si="40"/>
        <v>-34</v>
      </c>
      <c r="E31" s="4">
        <f t="shared" si="41"/>
        <v>20</v>
      </c>
      <c r="F31" s="48">
        <v>25</v>
      </c>
      <c r="G31" s="48">
        <v>32.4</v>
      </c>
      <c r="H31" s="48">
        <v>17.600000000000001</v>
      </c>
      <c r="I31" s="42">
        <v>1013</v>
      </c>
      <c r="J31" s="12">
        <f t="shared" si="27"/>
        <v>101.3</v>
      </c>
      <c r="K31" s="5">
        <f t="shared" si="42"/>
        <v>101.0984263372235</v>
      </c>
      <c r="L31" s="41">
        <v>10</v>
      </c>
      <c r="M31" s="12">
        <f t="shared" si="28"/>
        <v>2.7770000000000001</v>
      </c>
      <c r="N31" s="14">
        <f t="shared" si="43"/>
        <v>10</v>
      </c>
      <c r="O31" s="5">
        <f t="shared" si="44"/>
        <v>2.0764442994249355</v>
      </c>
      <c r="P31" s="48">
        <v>10.6</v>
      </c>
      <c r="Q31" s="10">
        <f t="shared" si="4"/>
        <v>0.75562995498288832</v>
      </c>
      <c r="R31" s="5">
        <f t="shared" si="5"/>
        <v>26.869937445208034</v>
      </c>
      <c r="S31" s="6">
        <f t="shared" si="6"/>
        <v>32.116470268756679</v>
      </c>
      <c r="T31" s="5">
        <f t="shared" si="45"/>
        <v>0.77946457837613214</v>
      </c>
      <c r="U31" s="41">
        <v>68</v>
      </c>
      <c r="V31" s="5">
        <f t="shared" si="46"/>
        <v>3.167778046557006</v>
      </c>
      <c r="W31" s="7">
        <f t="shared" si="47"/>
        <v>2.1540890716587642</v>
      </c>
      <c r="X31" s="7">
        <f t="shared" si="48"/>
        <v>1.0136889748982418</v>
      </c>
      <c r="Y31" s="7">
        <f t="shared" si="49"/>
        <v>0.1345245858879662</v>
      </c>
      <c r="Z31" s="8">
        <v>0.23</v>
      </c>
      <c r="AA31" s="6">
        <f t="shared" si="50"/>
        <v>20.689851832810188</v>
      </c>
      <c r="AB31" s="6">
        <f t="shared" si="12"/>
        <v>4.0775716557420552</v>
      </c>
      <c r="AC31" s="18">
        <f t="shared" si="51"/>
        <v>-0.59341194567807209</v>
      </c>
      <c r="AD31" s="19">
        <f t="shared" si="31"/>
        <v>0.36149833808219173</v>
      </c>
      <c r="AE31" s="19">
        <f t="shared" si="52"/>
        <v>-0.34671791493394294</v>
      </c>
      <c r="AF31" s="19">
        <f t="shared" si="53"/>
        <v>-19.865473207290826</v>
      </c>
      <c r="AG31" s="20">
        <f t="shared" si="54"/>
        <v>1.8362648888991087</v>
      </c>
      <c r="AH31" s="19">
        <f t="shared" si="55"/>
        <v>105.21022820197794</v>
      </c>
      <c r="AI31" s="19">
        <f t="shared" si="56"/>
        <v>14.028030426930393</v>
      </c>
      <c r="AJ31" s="19">
        <f t="shared" si="57"/>
        <v>1.033625147253572</v>
      </c>
      <c r="AK31" s="21">
        <f t="shared" si="39"/>
        <v>1022.2397571763731</v>
      </c>
      <c r="AL31" s="19">
        <f t="shared" si="58"/>
        <v>17.459855052572454</v>
      </c>
      <c r="AM31" s="19">
        <f t="shared" si="59"/>
        <v>42.799134153460393</v>
      </c>
      <c r="AN31" s="22">
        <f t="shared" si="60"/>
        <v>2.4419749999999998</v>
      </c>
      <c r="AO31" s="23">
        <f t="shared" si="61"/>
        <v>0.18868184644198691</v>
      </c>
      <c r="AP31" s="23">
        <f t="shared" si="62"/>
        <v>6.5990872000000001E-3</v>
      </c>
      <c r="AQ31" s="23">
        <f t="shared" si="21"/>
        <v>1.125798377926834E-2</v>
      </c>
      <c r="AR31" s="24">
        <f t="shared" si="63"/>
        <v>0.94369314124749348</v>
      </c>
      <c r="AS31" s="24">
        <f t="shared" si="64"/>
        <v>3.3005365627736052E-2</v>
      </c>
      <c r="AT31" s="25">
        <f t="shared" si="65"/>
        <v>16.612280177068133</v>
      </c>
      <c r="AU31" s="25">
        <f t="shared" si="38"/>
        <v>2.7999999999999903E-2</v>
      </c>
      <c r="AV31" s="25">
        <f t="shared" si="66"/>
        <v>16.584280177068134</v>
      </c>
      <c r="AW31" s="23">
        <f t="shared" si="67"/>
        <v>6.2669345053066463</v>
      </c>
      <c r="AX31" s="24">
        <f t="shared" si="68"/>
        <v>6.4089400815429993</v>
      </c>
      <c r="AY31" s="24">
        <f t="shared" si="26"/>
        <v>0.20967392602006393</v>
      </c>
      <c r="AZ31" s="15"/>
      <c r="BB31" s="35">
        <f t="shared" si="69"/>
        <v>6.6186140075630631</v>
      </c>
    </row>
    <row r="32" spans="1:54" ht="15.75" thickBot="1" x14ac:dyDescent="0.3">
      <c r="A32" s="31">
        <v>23</v>
      </c>
      <c r="B32" s="32">
        <v>23</v>
      </c>
      <c r="C32" s="32">
        <v>23</v>
      </c>
      <c r="D32" s="3">
        <f t="shared" si="40"/>
        <v>-34</v>
      </c>
      <c r="E32" s="4">
        <f t="shared" si="41"/>
        <v>20</v>
      </c>
      <c r="F32" s="48">
        <v>25.5</v>
      </c>
      <c r="G32" s="48">
        <v>32</v>
      </c>
      <c r="H32" s="48">
        <v>19.100000000000001</v>
      </c>
      <c r="I32" s="42">
        <v>1013</v>
      </c>
      <c r="J32" s="12">
        <f t="shared" si="27"/>
        <v>101.3</v>
      </c>
      <c r="K32" s="5">
        <f t="shared" si="42"/>
        <v>101.0984263372235</v>
      </c>
      <c r="L32" s="41">
        <v>9</v>
      </c>
      <c r="M32" s="12">
        <f t="shared" si="28"/>
        <v>2.4992999999999999</v>
      </c>
      <c r="N32" s="14">
        <f t="shared" si="43"/>
        <v>10</v>
      </c>
      <c r="O32" s="5">
        <f t="shared" si="44"/>
        <v>1.8687998694824419</v>
      </c>
      <c r="P32" s="48">
        <v>11.6</v>
      </c>
      <c r="Q32" s="10">
        <f t="shared" si="4"/>
        <v>0.8283358925739609</v>
      </c>
      <c r="R32" s="5">
        <f t="shared" si="5"/>
        <v>28.350816506176123</v>
      </c>
      <c r="S32" s="6">
        <f t="shared" si="6"/>
        <v>32.03173658886886</v>
      </c>
      <c r="T32" s="5">
        <f t="shared" si="45"/>
        <v>0.84486504196085266</v>
      </c>
      <c r="U32" s="41">
        <v>65</v>
      </c>
      <c r="V32" s="5">
        <f t="shared" si="46"/>
        <v>3.2633569644245517</v>
      </c>
      <c r="W32" s="7">
        <f t="shared" si="47"/>
        <v>2.1211820268759585</v>
      </c>
      <c r="X32" s="7">
        <f t="shared" si="48"/>
        <v>1.1421749375485932</v>
      </c>
      <c r="Y32" s="7">
        <f t="shared" si="49"/>
        <v>0.13610010366170172</v>
      </c>
      <c r="Z32" s="8">
        <v>0.23</v>
      </c>
      <c r="AA32" s="6">
        <f t="shared" si="50"/>
        <v>21.830128709755616</v>
      </c>
      <c r="AB32" s="6">
        <f t="shared" si="12"/>
        <v>4.5005127989515934</v>
      </c>
      <c r="AC32" s="18">
        <f t="shared" si="51"/>
        <v>-0.59341194567807209</v>
      </c>
      <c r="AD32" s="19">
        <f t="shared" si="31"/>
        <v>0.37871254465753423</v>
      </c>
      <c r="AE32" s="19">
        <f t="shared" si="52"/>
        <v>-0.34276164700203254</v>
      </c>
      <c r="AF32" s="19">
        <f t="shared" si="53"/>
        <v>-19.638795752169411</v>
      </c>
      <c r="AG32" s="20">
        <f t="shared" si="54"/>
        <v>1.8331168102793369</v>
      </c>
      <c r="AH32" s="19">
        <f t="shared" si="55"/>
        <v>105.02985658348965</v>
      </c>
      <c r="AI32" s="19">
        <f t="shared" si="56"/>
        <v>14.00398087779862</v>
      </c>
      <c r="AJ32" s="19">
        <f t="shared" si="57"/>
        <v>1.0334356664016275</v>
      </c>
      <c r="AK32" s="21">
        <f t="shared" si="39"/>
        <v>1019.5427566769924</v>
      </c>
      <c r="AL32" s="19">
        <f t="shared" si="58"/>
        <v>17.413790284043031</v>
      </c>
      <c r="AM32" s="19">
        <f t="shared" si="59"/>
        <v>42.686216136552325</v>
      </c>
      <c r="AN32" s="22">
        <f t="shared" si="60"/>
        <v>2.4407945</v>
      </c>
      <c r="AO32" s="23">
        <f t="shared" si="61"/>
        <v>0.19363587139394234</v>
      </c>
      <c r="AP32" s="23">
        <f t="shared" si="62"/>
        <v>6.4696933333333335E-3</v>
      </c>
      <c r="AQ32" s="23">
        <f t="shared" si="21"/>
        <v>1.0580484432687751E-2</v>
      </c>
      <c r="AR32" s="24">
        <f t="shared" si="63"/>
        <v>0.94818982843044131</v>
      </c>
      <c r="AS32" s="24">
        <f t="shared" si="64"/>
        <v>3.1680583600393858E-2</v>
      </c>
      <c r="AT32" s="25">
        <f t="shared" si="65"/>
        <v>17.329615910804023</v>
      </c>
      <c r="AU32" s="25">
        <f t="shared" si="38"/>
        <v>-9.1000000000000053E-2</v>
      </c>
      <c r="AV32" s="25">
        <f t="shared" si="66"/>
        <v>17.420615910804024</v>
      </c>
      <c r="AW32" s="23">
        <f t="shared" si="67"/>
        <v>5.6307997406568386</v>
      </c>
      <c r="AX32" s="24">
        <f t="shared" si="68"/>
        <v>6.7674893611968896</v>
      </c>
      <c r="AY32" s="24">
        <f t="shared" si="26"/>
        <v>0.20374918562204636</v>
      </c>
      <c r="AZ32" s="15"/>
      <c r="BB32" s="35">
        <f t="shared" si="69"/>
        <v>6.9712385468189364</v>
      </c>
    </row>
    <row r="33" spans="1:54" ht="15.75" thickBot="1" x14ac:dyDescent="0.3">
      <c r="A33" s="31">
        <v>24</v>
      </c>
      <c r="B33" s="32">
        <v>24</v>
      </c>
      <c r="C33" s="32">
        <v>24</v>
      </c>
      <c r="D33" s="3">
        <f t="shared" si="40"/>
        <v>-34</v>
      </c>
      <c r="E33" s="4">
        <f t="shared" si="41"/>
        <v>20</v>
      </c>
      <c r="F33" s="48">
        <v>23.7</v>
      </c>
      <c r="G33" s="48">
        <v>30</v>
      </c>
      <c r="H33" s="48">
        <v>17.399999999999999</v>
      </c>
      <c r="I33" s="42">
        <v>1013</v>
      </c>
      <c r="J33" s="12">
        <f t="shared" si="27"/>
        <v>101.3</v>
      </c>
      <c r="K33" s="5">
        <f t="shared" si="42"/>
        <v>101.0984263372235</v>
      </c>
      <c r="L33" s="41">
        <v>10</v>
      </c>
      <c r="M33" s="12">
        <f t="shared" si="28"/>
        <v>2.7770000000000001</v>
      </c>
      <c r="N33" s="14">
        <f t="shared" si="43"/>
        <v>10</v>
      </c>
      <c r="O33" s="5">
        <f t="shared" si="44"/>
        <v>2.0764442994249355</v>
      </c>
      <c r="P33" s="48">
        <v>9.9</v>
      </c>
      <c r="Q33" s="10">
        <f t="shared" si="4"/>
        <v>0.70818615275660624</v>
      </c>
      <c r="R33" s="5">
        <f t="shared" si="5"/>
        <v>25.716031002444648</v>
      </c>
      <c r="S33" s="6">
        <f t="shared" si="6"/>
        <v>31.944265575640944</v>
      </c>
      <c r="T33" s="5">
        <f t="shared" si="45"/>
        <v>0.73678791725840787</v>
      </c>
      <c r="U33" s="41">
        <v>67</v>
      </c>
      <c r="V33" s="5">
        <f t="shared" si="46"/>
        <v>2.9306076647087407</v>
      </c>
      <c r="W33" s="7">
        <f t="shared" si="47"/>
        <v>1.9635071353548563</v>
      </c>
      <c r="X33" s="7">
        <f t="shared" si="48"/>
        <v>0.96710052935388435</v>
      </c>
      <c r="Y33" s="7">
        <f t="shared" si="49"/>
        <v>0.14382472160602094</v>
      </c>
      <c r="Z33" s="8">
        <v>0.23</v>
      </c>
      <c r="AA33" s="6">
        <f t="shared" si="50"/>
        <v>19.801343871882381</v>
      </c>
      <c r="AB33" s="6">
        <f t="shared" si="12"/>
        <v>4.0453705548299856</v>
      </c>
      <c r="AC33" s="18">
        <f t="shared" si="51"/>
        <v>-0.59341194567807209</v>
      </c>
      <c r="AD33" s="19">
        <f t="shared" si="31"/>
        <v>0.39592675123287668</v>
      </c>
      <c r="AE33" s="19">
        <f t="shared" si="52"/>
        <v>-0.33869844041801112</v>
      </c>
      <c r="AF33" s="19">
        <f t="shared" si="53"/>
        <v>-19.405991163615216</v>
      </c>
      <c r="AG33" s="20">
        <f t="shared" si="54"/>
        <v>1.8298959455243329</v>
      </c>
      <c r="AH33" s="19">
        <f t="shared" si="55"/>
        <v>104.84531462664548</v>
      </c>
      <c r="AI33" s="19">
        <f t="shared" si="56"/>
        <v>13.979375283552731</v>
      </c>
      <c r="AJ33" s="19">
        <f t="shared" si="57"/>
        <v>1.0332353715404168</v>
      </c>
      <c r="AK33" s="21">
        <f t="shared" si="39"/>
        <v>1016.7586292005349</v>
      </c>
      <c r="AL33" s="19">
        <f t="shared" si="58"/>
        <v>17.366237386745137</v>
      </c>
      <c r="AM33" s="19">
        <f t="shared" si="59"/>
        <v>42.569650287367999</v>
      </c>
      <c r="AN33" s="22">
        <f t="shared" si="60"/>
        <v>2.4450442999999997</v>
      </c>
      <c r="AO33" s="23">
        <f t="shared" si="61"/>
        <v>0.17629850134285197</v>
      </c>
      <c r="AP33" s="23">
        <f t="shared" si="62"/>
        <v>6.9610624472573844E-3</v>
      </c>
      <c r="AQ33" s="23">
        <f t="shared" si="21"/>
        <v>1.1875510315683903E-2</v>
      </c>
      <c r="AR33" s="24">
        <f t="shared" si="63"/>
        <v>0.93689080542517511</v>
      </c>
      <c r="AS33" s="24">
        <f t="shared" si="64"/>
        <v>3.6992687703810347E-2</v>
      </c>
      <c r="AT33" s="25">
        <f t="shared" si="65"/>
        <v>15.755973317052394</v>
      </c>
      <c r="AU33" s="25">
        <f>0.07*(F34-F32)</f>
        <v>-0.16100000000000006</v>
      </c>
      <c r="AV33" s="25">
        <f t="shared" si="66"/>
        <v>15.916973317052394</v>
      </c>
      <c r="AW33" s="23">
        <f t="shared" si="67"/>
        <v>6.2943747709075177</v>
      </c>
      <c r="AX33" s="24">
        <f t="shared" si="68"/>
        <v>6.0990575716539128</v>
      </c>
      <c r="AY33" s="24">
        <f t="shared" si="26"/>
        <v>0.22518533530649315</v>
      </c>
      <c r="AZ33" s="15"/>
      <c r="BB33" s="35">
        <f t="shared" si="69"/>
        <v>6.3242429069604063</v>
      </c>
    </row>
    <row r="34" spans="1:54" ht="15.75" thickBot="1" x14ac:dyDescent="0.3">
      <c r="A34" s="31">
        <v>25</v>
      </c>
      <c r="B34" s="32">
        <v>25</v>
      </c>
      <c r="C34" s="32">
        <v>25</v>
      </c>
      <c r="D34" s="3">
        <f t="shared" si="40"/>
        <v>-34</v>
      </c>
      <c r="E34" s="4">
        <f t="shared" si="41"/>
        <v>20</v>
      </c>
      <c r="F34" s="48">
        <v>23.2</v>
      </c>
      <c r="G34" s="48">
        <v>29.2</v>
      </c>
      <c r="H34" s="48">
        <v>17.2</v>
      </c>
      <c r="I34" s="42">
        <v>1013</v>
      </c>
      <c r="J34" s="12">
        <f t="shared" si="27"/>
        <v>101.3</v>
      </c>
      <c r="K34" s="5">
        <f t="shared" si="42"/>
        <v>101.0984263372235</v>
      </c>
      <c r="L34" s="41">
        <v>5</v>
      </c>
      <c r="M34" s="12">
        <f t="shared" si="28"/>
        <v>1.3885000000000001</v>
      </c>
      <c r="N34" s="14">
        <f t="shared" si="43"/>
        <v>10</v>
      </c>
      <c r="O34" s="5">
        <f t="shared" si="44"/>
        <v>1.0382221497124677</v>
      </c>
      <c r="P34" s="48">
        <v>10</v>
      </c>
      <c r="Q34" s="10">
        <f t="shared" si="4"/>
        <v>0.71662857939507696</v>
      </c>
      <c r="R34" s="5">
        <f t="shared" si="5"/>
        <v>25.822612604920607</v>
      </c>
      <c r="S34" s="6">
        <f t="shared" si="6"/>
        <v>31.854074163483908</v>
      </c>
      <c r="T34" s="5">
        <f t="shared" si="45"/>
        <v>0.7443820510283542</v>
      </c>
      <c r="U34" s="41">
        <v>75</v>
      </c>
      <c r="V34" s="5">
        <f t="shared" si="46"/>
        <v>2.8436031789313314</v>
      </c>
      <c r="W34" s="7">
        <f t="shared" si="47"/>
        <v>2.1327023841984984</v>
      </c>
      <c r="X34" s="7">
        <f t="shared" si="48"/>
        <v>0.71090079473283296</v>
      </c>
      <c r="Y34" s="7">
        <f t="shared" si="49"/>
        <v>0.13554715279485452</v>
      </c>
      <c r="Z34" s="8">
        <v>0.23</v>
      </c>
      <c r="AA34" s="6">
        <f t="shared" si="50"/>
        <v>19.88341170578887</v>
      </c>
      <c r="AB34" s="6">
        <f t="shared" si="12"/>
        <v>3.8250297134022411</v>
      </c>
      <c r="AC34" s="18">
        <f t="shared" si="51"/>
        <v>-0.59341194567807209</v>
      </c>
      <c r="AD34" s="19">
        <f t="shared" si="31"/>
        <v>0.41314095780821913</v>
      </c>
      <c r="AE34" s="19">
        <f t="shared" si="52"/>
        <v>-0.33453003854919122</v>
      </c>
      <c r="AF34" s="19">
        <f t="shared" si="53"/>
        <v>-19.167159329217391</v>
      </c>
      <c r="AG34" s="20">
        <f t="shared" si="54"/>
        <v>1.8266044316858006</v>
      </c>
      <c r="AH34" s="19">
        <f t="shared" si="55"/>
        <v>104.65672477548867</v>
      </c>
      <c r="AI34" s="19">
        <f t="shared" si="56"/>
        <v>13.954229970065155</v>
      </c>
      <c r="AJ34" s="19">
        <f t="shared" si="57"/>
        <v>1.0330243204184186</v>
      </c>
      <c r="AK34" s="21">
        <f t="shared" si="39"/>
        <v>1013.8879137548063</v>
      </c>
      <c r="AL34" s="19">
        <f t="shared" si="58"/>
        <v>17.317205566932092</v>
      </c>
      <c r="AM34" s="19">
        <f t="shared" si="59"/>
        <v>42.449459173086233</v>
      </c>
      <c r="AN34" s="22">
        <f t="shared" si="60"/>
        <v>2.4462248</v>
      </c>
      <c r="AO34" s="23">
        <f t="shared" si="61"/>
        <v>0.17172182282353213</v>
      </c>
      <c r="AP34" s="23">
        <f t="shared" si="62"/>
        <v>7.1110853448275863E-3</v>
      </c>
      <c r="AQ34" s="23">
        <f t="shared" si="21"/>
        <v>9.6212666914161308E-3</v>
      </c>
      <c r="AR34" s="24">
        <f t="shared" si="63"/>
        <v>0.94694439850368251</v>
      </c>
      <c r="AS34" s="24">
        <f t="shared" si="64"/>
        <v>3.921343440132255E-2</v>
      </c>
      <c r="AT34" s="25">
        <f t="shared" si="65"/>
        <v>16.058381992386629</v>
      </c>
      <c r="AU34" s="25">
        <f t="shared" ref="AU34:AU97" si="70">0.07*(F35-F33)</f>
        <v>5.6000000000000057E-2</v>
      </c>
      <c r="AV34" s="25">
        <f t="shared" si="66"/>
        <v>16.002381992386628</v>
      </c>
      <c r="AW34" s="23">
        <f t="shared" si="67"/>
        <v>3.1524964060095177</v>
      </c>
      <c r="AX34" s="24">
        <f t="shared" si="68"/>
        <v>6.1945925780846949</v>
      </c>
      <c r="AY34" s="24">
        <f t="shared" si="26"/>
        <v>8.7881706257352338E-2</v>
      </c>
      <c r="AZ34" s="15"/>
      <c r="BB34" s="35">
        <f t="shared" si="69"/>
        <v>6.2824742843420474</v>
      </c>
    </row>
    <row r="35" spans="1:54" ht="15.75" thickBot="1" x14ac:dyDescent="0.3">
      <c r="A35" s="31">
        <v>26</v>
      </c>
      <c r="B35" s="32">
        <v>26</v>
      </c>
      <c r="C35" s="32">
        <v>26</v>
      </c>
      <c r="D35" s="3">
        <f t="shared" si="40"/>
        <v>-34</v>
      </c>
      <c r="E35" s="4">
        <f t="shared" si="41"/>
        <v>20</v>
      </c>
      <c r="F35" s="48">
        <v>24.5</v>
      </c>
      <c r="G35" s="48">
        <v>31.5</v>
      </c>
      <c r="H35" s="48">
        <v>17.399999999999999</v>
      </c>
      <c r="I35" s="42">
        <v>1013</v>
      </c>
      <c r="J35" s="12">
        <f t="shared" si="27"/>
        <v>101.3</v>
      </c>
      <c r="K35" s="5">
        <f t="shared" si="42"/>
        <v>101.0984263372235</v>
      </c>
      <c r="L35" s="41">
        <v>2</v>
      </c>
      <c r="M35" s="12">
        <f t="shared" si="28"/>
        <v>0.5554</v>
      </c>
      <c r="N35" s="14">
        <f t="shared" si="43"/>
        <v>10</v>
      </c>
      <c r="O35" s="5">
        <f t="shared" si="44"/>
        <v>0.41528885988498709</v>
      </c>
      <c r="P35" s="48">
        <v>12.1</v>
      </c>
      <c r="Q35" s="10">
        <f t="shared" si="4"/>
        <v>0.86871858325281426</v>
      </c>
      <c r="R35" s="5">
        <f t="shared" si="5"/>
        <v>28.965963189433243</v>
      </c>
      <c r="S35" s="6">
        <f t="shared" si="6"/>
        <v>31.761180191904884</v>
      </c>
      <c r="T35" s="5">
        <f t="shared" si="45"/>
        <v>0.88119009021275307</v>
      </c>
      <c r="U35" s="41">
        <v>71</v>
      </c>
      <c r="V35" s="5">
        <f t="shared" si="46"/>
        <v>3.0746493644683226</v>
      </c>
      <c r="W35" s="7">
        <f t="shared" si="47"/>
        <v>2.1830010487725091</v>
      </c>
      <c r="X35" s="7">
        <f t="shared" si="48"/>
        <v>0.89164831569581349</v>
      </c>
      <c r="Y35" s="7">
        <f t="shared" si="49"/>
        <v>0.13315024642040016</v>
      </c>
      <c r="Z35" s="8">
        <v>0.23</v>
      </c>
      <c r="AA35" s="6">
        <f t="shared" si="50"/>
        <v>22.303791655863598</v>
      </c>
      <c r="AB35" s="6">
        <f t="shared" si="12"/>
        <v>4.5275702564501064</v>
      </c>
      <c r="AC35" s="18">
        <f t="shared" si="51"/>
        <v>-0.59341194567807209</v>
      </c>
      <c r="AD35" s="19">
        <f t="shared" si="31"/>
        <v>0.43035516438356158</v>
      </c>
      <c r="AE35" s="19">
        <f t="shared" si="52"/>
        <v>-0.3302582179506055</v>
      </c>
      <c r="AF35" s="19">
        <f t="shared" si="53"/>
        <v>-18.92240203808138</v>
      </c>
      <c r="AG35" s="20">
        <f t="shared" si="54"/>
        <v>1.8232444047117982</v>
      </c>
      <c r="AH35" s="19">
        <f t="shared" si="55"/>
        <v>104.46420941082822</v>
      </c>
      <c r="AI35" s="19">
        <f t="shared" si="56"/>
        <v>13.928561254777096</v>
      </c>
      <c r="AJ35" s="19">
        <f t="shared" si="57"/>
        <v>1.0328025750861018</v>
      </c>
      <c r="AK35" s="21">
        <f t="shared" si="39"/>
        <v>1010.9311781560483</v>
      </c>
      <c r="AL35" s="19">
        <f t="shared" si="58"/>
        <v>17.266704522905307</v>
      </c>
      <c r="AM35" s="19">
        <f t="shared" si="59"/>
        <v>42.32566656703743</v>
      </c>
      <c r="AN35" s="22">
        <f t="shared" si="60"/>
        <v>2.4431555</v>
      </c>
      <c r="AO35" s="23">
        <f t="shared" si="61"/>
        <v>0.18383502787003744</v>
      </c>
      <c r="AP35" s="23">
        <f t="shared" si="62"/>
        <v>6.7337624489795921E-3</v>
      </c>
      <c r="AQ35" s="23">
        <f t="shared" si="21"/>
        <v>7.684557669238438E-3</v>
      </c>
      <c r="AR35" s="24">
        <f t="shared" si="63"/>
        <v>0.95987586518840629</v>
      </c>
      <c r="AS35" s="24">
        <f t="shared" si="64"/>
        <v>3.5159654455281103E-2</v>
      </c>
      <c r="AT35" s="25">
        <f t="shared" si="65"/>
        <v>17.776221399413494</v>
      </c>
      <c r="AU35" s="25">
        <f t="shared" si="70"/>
        <v>0.23800000000000018</v>
      </c>
      <c r="AV35" s="25">
        <f t="shared" si="66"/>
        <v>17.538221399413494</v>
      </c>
      <c r="AW35" s="23">
        <f t="shared" si="67"/>
        <v>1.255492018463179</v>
      </c>
      <c r="AX35" s="24">
        <f t="shared" si="68"/>
        <v>6.8904805443729842</v>
      </c>
      <c r="AY35" s="24">
        <f t="shared" si="26"/>
        <v>3.9359733379536112E-2</v>
      </c>
      <c r="AZ35" s="15"/>
      <c r="BB35" s="35">
        <f t="shared" si="69"/>
        <v>6.9298402777525201</v>
      </c>
    </row>
    <row r="36" spans="1:54" ht="15.75" thickBot="1" x14ac:dyDescent="0.3">
      <c r="A36" s="31">
        <v>27</v>
      </c>
      <c r="B36" s="32">
        <v>27</v>
      </c>
      <c r="C36" s="32">
        <v>27</v>
      </c>
      <c r="D36" s="3">
        <f t="shared" si="40"/>
        <v>-34</v>
      </c>
      <c r="E36" s="4">
        <f t="shared" si="41"/>
        <v>20</v>
      </c>
      <c r="F36" s="48">
        <v>26.6</v>
      </c>
      <c r="G36" s="48">
        <v>33.799999999999997</v>
      </c>
      <c r="H36" s="48">
        <v>19.399999999999999</v>
      </c>
      <c r="I36" s="42">
        <v>1013</v>
      </c>
      <c r="J36" s="12">
        <f t="shared" si="27"/>
        <v>101.3</v>
      </c>
      <c r="K36" s="5">
        <f t="shared" si="42"/>
        <v>101.0984263372235</v>
      </c>
      <c r="L36" s="41">
        <v>4</v>
      </c>
      <c r="M36" s="12">
        <f t="shared" si="28"/>
        <v>1.1108</v>
      </c>
      <c r="N36" s="14">
        <f t="shared" si="43"/>
        <v>10</v>
      </c>
      <c r="O36" s="5">
        <f t="shared" si="44"/>
        <v>0.83057771976997419</v>
      </c>
      <c r="P36" s="48">
        <v>9.5</v>
      </c>
      <c r="Q36" s="10">
        <f t="shared" si="4"/>
        <v>0.68333596816076037</v>
      </c>
      <c r="R36" s="5">
        <f t="shared" si="5"/>
        <v>24.96738159455764</v>
      </c>
      <c r="S36" s="6">
        <f t="shared" si="6"/>
        <v>31.665602420040297</v>
      </c>
      <c r="T36" s="5">
        <f t="shared" si="45"/>
        <v>0.71443467285249651</v>
      </c>
      <c r="U36" s="41">
        <v>60</v>
      </c>
      <c r="V36" s="5">
        <f t="shared" si="46"/>
        <v>3.4825232740180754</v>
      </c>
      <c r="W36" s="7">
        <f t="shared" si="47"/>
        <v>2.0895139644108451</v>
      </c>
      <c r="X36" s="7">
        <f t="shared" si="48"/>
        <v>1.3930093096072302</v>
      </c>
      <c r="Y36" s="7">
        <f t="shared" si="49"/>
        <v>0.13762788309045002</v>
      </c>
      <c r="Z36" s="8">
        <v>0.23</v>
      </c>
      <c r="AA36" s="6">
        <f t="shared" si="50"/>
        <v>19.224883827809382</v>
      </c>
      <c r="AB36" s="6">
        <f t="shared" si="12"/>
        <v>3.9054275710771371</v>
      </c>
      <c r="AC36" s="18">
        <f t="shared" si="51"/>
        <v>-0.59341194567807209</v>
      </c>
      <c r="AD36" s="19">
        <f t="shared" si="31"/>
        <v>0.44756937095890403</v>
      </c>
      <c r="AE36" s="19">
        <f t="shared" si="52"/>
        <v>-0.32588478664512188</v>
      </c>
      <c r="AF36" s="19">
        <f t="shared" si="53"/>
        <v>-18.671822882286779</v>
      </c>
      <c r="AG36" s="20">
        <f t="shared" si="54"/>
        <v>1.8198179958140375</v>
      </c>
      <c r="AH36" s="19">
        <f t="shared" si="55"/>
        <v>104.26789064210045</v>
      </c>
      <c r="AI36" s="19">
        <f t="shared" si="56"/>
        <v>13.902385418946727</v>
      </c>
      <c r="AJ36" s="19">
        <f t="shared" si="57"/>
        <v>1.0325702018781149</v>
      </c>
      <c r="AK36" s="21">
        <f t="shared" si="39"/>
        <v>1007.8890194915152</v>
      </c>
      <c r="AL36" s="19">
        <f t="shared" si="58"/>
        <v>17.214744452915081</v>
      </c>
      <c r="AM36" s="19">
        <f t="shared" si="59"/>
        <v>42.198297468070763</v>
      </c>
      <c r="AN36" s="22">
        <f t="shared" si="60"/>
        <v>2.4381974</v>
      </c>
      <c r="AO36" s="23">
        <f t="shared" si="61"/>
        <v>0.20492134663129496</v>
      </c>
      <c r="AP36" s="23">
        <f t="shared" si="62"/>
        <v>6.2021496240601505E-3</v>
      </c>
      <c r="AQ36" s="23">
        <f t="shared" si="21"/>
        <v>7.9536145034843388E-3</v>
      </c>
      <c r="AR36" s="24">
        <f t="shared" si="63"/>
        <v>0.96263715346752976</v>
      </c>
      <c r="AS36" s="24">
        <f t="shared" si="64"/>
        <v>2.9135176777006347E-2</v>
      </c>
      <c r="AT36" s="25">
        <f t="shared" si="65"/>
        <v>15.319456256732245</v>
      </c>
      <c r="AU36" s="25">
        <f t="shared" si="70"/>
        <v>0.20299999999999993</v>
      </c>
      <c r="AV36" s="25">
        <f t="shared" si="66"/>
        <v>15.116456256732246</v>
      </c>
      <c r="AW36" s="23">
        <f t="shared" si="67"/>
        <v>2.493395422925206</v>
      </c>
      <c r="AX36" s="24">
        <f t="shared" si="68"/>
        <v>5.9682052082809864</v>
      </c>
      <c r="AY36" s="24">
        <f t="shared" si="26"/>
        <v>0.10119588067693773</v>
      </c>
      <c r="AZ36" s="15"/>
      <c r="BB36" s="35">
        <f t="shared" si="69"/>
        <v>6.0694010889579237</v>
      </c>
    </row>
    <row r="37" spans="1:54" ht="15.75" thickBot="1" x14ac:dyDescent="0.3">
      <c r="A37" s="31">
        <v>28</v>
      </c>
      <c r="B37" s="32">
        <v>28</v>
      </c>
      <c r="C37" s="32">
        <v>28</v>
      </c>
      <c r="D37" s="3">
        <f t="shared" si="40"/>
        <v>-34</v>
      </c>
      <c r="E37" s="4">
        <f t="shared" si="41"/>
        <v>20</v>
      </c>
      <c r="F37" s="48">
        <v>27.4</v>
      </c>
      <c r="G37" s="48">
        <v>36</v>
      </c>
      <c r="H37" s="48">
        <v>18.8</v>
      </c>
      <c r="I37" s="42">
        <v>1013</v>
      </c>
      <c r="J37" s="12">
        <f t="shared" si="27"/>
        <v>101.3</v>
      </c>
      <c r="K37" s="5">
        <f t="shared" si="42"/>
        <v>101.0984263372235</v>
      </c>
      <c r="L37" s="41">
        <v>11</v>
      </c>
      <c r="M37" s="12">
        <f t="shared" si="28"/>
        <v>3.0547</v>
      </c>
      <c r="N37" s="14">
        <f t="shared" si="43"/>
        <v>10</v>
      </c>
      <c r="O37" s="5">
        <f t="shared" si="44"/>
        <v>2.2840887293674292</v>
      </c>
      <c r="P37" s="48">
        <v>10.9</v>
      </c>
      <c r="Q37" s="10">
        <f t="shared" si="4"/>
        <v>0.78554489684032669</v>
      </c>
      <c r="R37" s="5">
        <f t="shared" si="5"/>
        <v>27.039751632190292</v>
      </c>
      <c r="S37" s="6">
        <f t="shared" si="6"/>
        <v>31.567360540525449</v>
      </c>
      <c r="T37" s="5">
        <f t="shared" si="45"/>
        <v>0.80637367452987829</v>
      </c>
      <c r="U37" s="41">
        <v>58</v>
      </c>
      <c r="V37" s="5">
        <f t="shared" si="46"/>
        <v>3.6498680717387169</v>
      </c>
      <c r="W37" s="7">
        <f t="shared" si="47"/>
        <v>2.1169234816084557</v>
      </c>
      <c r="X37" s="7">
        <f t="shared" si="48"/>
        <v>1.5329445901302612</v>
      </c>
      <c r="Y37" s="7">
        <f t="shared" si="49"/>
        <v>0.13630488410488156</v>
      </c>
      <c r="Z37" s="8">
        <v>0.23</v>
      </c>
      <c r="AA37" s="6">
        <f t="shared" si="50"/>
        <v>20.820608756786527</v>
      </c>
      <c r="AB37" s="6">
        <f t="shared" si="12"/>
        <v>4.4188084796142855</v>
      </c>
      <c r="AC37" s="18">
        <f t="shared" si="51"/>
        <v>-0.59341194567807209</v>
      </c>
      <c r="AD37" s="19">
        <f t="shared" si="31"/>
        <v>0.46478357753424654</v>
      </c>
      <c r="AE37" s="19">
        <f t="shared" si="52"/>
        <v>-0.32141158239814588</v>
      </c>
      <c r="AF37" s="19">
        <f t="shared" si="53"/>
        <v>-18.415527158035058</v>
      </c>
      <c r="AG37" s="20">
        <f t="shared" si="54"/>
        <v>1.8163273280042496</v>
      </c>
      <c r="AH37" s="19">
        <f t="shared" si="55"/>
        <v>104.06789010891744</v>
      </c>
      <c r="AI37" s="19">
        <f t="shared" si="56"/>
        <v>13.875718681188992</v>
      </c>
      <c r="AJ37" s="19">
        <f t="shared" si="57"/>
        <v>1.0323272713928904</v>
      </c>
      <c r="AK37" s="21">
        <f t="shared" si="39"/>
        <v>1004.7620645609322</v>
      </c>
      <c r="AL37" s="19">
        <f t="shared" si="58"/>
        <v>17.161336062700723</v>
      </c>
      <c r="AM37" s="19">
        <f t="shared" si="59"/>
        <v>42.067378119037116</v>
      </c>
      <c r="AN37" s="22">
        <f t="shared" si="60"/>
        <v>2.4363085999999998</v>
      </c>
      <c r="AO37" s="23">
        <f t="shared" si="61"/>
        <v>0.21347215690193735</v>
      </c>
      <c r="AP37" s="23">
        <f t="shared" si="62"/>
        <v>6.0210649635036497E-3</v>
      </c>
      <c r="AQ37" s="23">
        <f t="shared" si="21"/>
        <v>1.0696964814959102E-2</v>
      </c>
      <c r="AR37" s="24">
        <f t="shared" si="63"/>
        <v>0.95228172045716308</v>
      </c>
      <c r="AS37" s="24">
        <f t="shared" si="64"/>
        <v>2.6859475191715575E-2</v>
      </c>
      <c r="AT37" s="25">
        <f t="shared" si="65"/>
        <v>16.401800277172242</v>
      </c>
      <c r="AU37" s="25">
        <f t="shared" si="70"/>
        <v>-8.4000000000000213E-2</v>
      </c>
      <c r="AV37" s="25">
        <f t="shared" si="66"/>
        <v>16.485800277172242</v>
      </c>
      <c r="AW37" s="23">
        <f t="shared" si="67"/>
        <v>6.8385890100821243</v>
      </c>
      <c r="AX37" s="24">
        <f t="shared" si="68"/>
        <v>6.4438167853853816</v>
      </c>
      <c r="AY37" s="24">
        <f t="shared" si="26"/>
        <v>0.28157266015002663</v>
      </c>
      <c r="AZ37" s="15"/>
      <c r="BB37" s="35">
        <f t="shared" si="69"/>
        <v>6.7253894455354084</v>
      </c>
    </row>
    <row r="38" spans="1:54" ht="15.75" thickBot="1" x14ac:dyDescent="0.3">
      <c r="A38" s="31">
        <v>29</v>
      </c>
      <c r="B38" s="32">
        <v>29</v>
      </c>
      <c r="C38" s="32">
        <v>29</v>
      </c>
      <c r="D38" s="3">
        <f t="shared" si="40"/>
        <v>-34</v>
      </c>
      <c r="E38" s="4">
        <f t="shared" si="41"/>
        <v>20</v>
      </c>
      <c r="F38" s="48">
        <v>25.4</v>
      </c>
      <c r="G38" s="48">
        <v>31.6</v>
      </c>
      <c r="H38" s="48">
        <v>19.100000000000001</v>
      </c>
      <c r="I38" s="42">
        <v>1013</v>
      </c>
      <c r="J38" s="12">
        <f t="shared" si="27"/>
        <v>101.3</v>
      </c>
      <c r="K38" s="5">
        <f t="shared" si="42"/>
        <v>101.0984263372235</v>
      </c>
      <c r="L38" s="41">
        <v>10</v>
      </c>
      <c r="M38" s="12">
        <f t="shared" si="28"/>
        <v>2.7770000000000001</v>
      </c>
      <c r="N38" s="14">
        <f t="shared" si="43"/>
        <v>10</v>
      </c>
      <c r="O38" s="5">
        <f t="shared" si="44"/>
        <v>2.0764442994249355</v>
      </c>
      <c r="P38" s="48">
        <v>8.8000000000000007</v>
      </c>
      <c r="Q38" s="10">
        <f t="shared" si="4"/>
        <v>0.63544434135579253</v>
      </c>
      <c r="R38" s="5">
        <f t="shared" si="5"/>
        <v>23.806257462597802</v>
      </c>
      <c r="S38" s="6">
        <f t="shared" si="6"/>
        <v>31.466475192614695</v>
      </c>
      <c r="T38" s="5">
        <f t="shared" si="45"/>
        <v>0.67135518445517073</v>
      </c>
      <c r="U38" s="41">
        <v>68</v>
      </c>
      <c r="V38" s="5">
        <f t="shared" si="46"/>
        <v>3.244042580001</v>
      </c>
      <c r="W38" s="7">
        <f t="shared" si="47"/>
        <v>2.2059489544006801</v>
      </c>
      <c r="X38" s="7">
        <f t="shared" si="48"/>
        <v>1.0380936256003199</v>
      </c>
      <c r="Y38" s="7">
        <f t="shared" si="49"/>
        <v>0.13206587700366895</v>
      </c>
      <c r="Z38" s="8">
        <v>0.23</v>
      </c>
      <c r="AA38" s="6">
        <f t="shared" si="50"/>
        <v>18.330818246200309</v>
      </c>
      <c r="AB38" s="6">
        <f t="shared" si="12"/>
        <v>3.4603749197210227</v>
      </c>
      <c r="AC38" s="18">
        <f t="shared" si="51"/>
        <v>-0.59341194567807209</v>
      </c>
      <c r="AD38" s="19">
        <f t="shared" si="31"/>
        <v>0.48199778410958899</v>
      </c>
      <c r="AE38" s="19">
        <f t="shared" si="52"/>
        <v>-0.31684047099028867</v>
      </c>
      <c r="AF38" s="19">
        <f t="shared" si="53"/>
        <v>-18.153621766680736</v>
      </c>
      <c r="AG38" s="20">
        <f t="shared" si="54"/>
        <v>1.8127745128054982</v>
      </c>
      <c r="AH38" s="19">
        <f t="shared" si="55"/>
        <v>103.86432879263906</v>
      </c>
      <c r="AI38" s="19">
        <f t="shared" si="56"/>
        <v>13.848577172351874</v>
      </c>
      <c r="AJ38" s="19">
        <f t="shared" si="57"/>
        <v>1.032073858469658</v>
      </c>
      <c r="AK38" s="21">
        <f t="shared" si="39"/>
        <v>1001.5509702940984</v>
      </c>
      <c r="AL38" s="19">
        <f t="shared" si="58"/>
        <v>17.106490572623201</v>
      </c>
      <c r="AM38" s="19">
        <f t="shared" si="59"/>
        <v>41.932936024273317</v>
      </c>
      <c r="AN38" s="22">
        <f t="shared" si="60"/>
        <v>2.4410305999999999</v>
      </c>
      <c r="AO38" s="23">
        <f t="shared" si="61"/>
        <v>0.19263640040410923</v>
      </c>
      <c r="AP38" s="23">
        <f t="shared" si="62"/>
        <v>6.4951645669291342E-3</v>
      </c>
      <c r="AQ38" s="23">
        <f t="shared" si="21"/>
        <v>1.1080692696130255E-2</v>
      </c>
      <c r="AR38" s="24">
        <f t="shared" si="63"/>
        <v>0.94560744742868486</v>
      </c>
      <c r="AS38" s="24">
        <f t="shared" si="64"/>
        <v>3.1883257649534459E-2</v>
      </c>
      <c r="AT38" s="25">
        <f t="shared" si="65"/>
        <v>14.870443326479286</v>
      </c>
      <c r="AU38" s="25">
        <f t="shared" si="70"/>
        <v>-0.30099999999999982</v>
      </c>
      <c r="AV38" s="25">
        <f t="shared" si="66"/>
        <v>15.171443326479286</v>
      </c>
      <c r="AW38" s="23">
        <f t="shared" si="67"/>
        <v>6.2585394155473617</v>
      </c>
      <c r="AX38" s="24">
        <f t="shared" si="68"/>
        <v>5.8771200155217356</v>
      </c>
      <c r="AY38" s="24">
        <f t="shared" si="26"/>
        <v>0.20714392673212509</v>
      </c>
      <c r="AZ38" s="15"/>
      <c r="BB38" s="35">
        <f t="shared" si="69"/>
        <v>6.0842639422538607</v>
      </c>
    </row>
    <row r="39" spans="1:54" ht="15.75" thickBot="1" x14ac:dyDescent="0.3">
      <c r="A39" s="31">
        <v>30</v>
      </c>
      <c r="B39" s="32">
        <v>30</v>
      </c>
      <c r="C39" s="32">
        <v>30</v>
      </c>
      <c r="D39" s="3">
        <f t="shared" si="40"/>
        <v>-34</v>
      </c>
      <c r="E39" s="4">
        <f t="shared" si="41"/>
        <v>20</v>
      </c>
      <c r="F39" s="48">
        <v>23.1</v>
      </c>
      <c r="G39" s="48">
        <v>28.8</v>
      </c>
      <c r="H39" s="48">
        <v>17.399999999999999</v>
      </c>
      <c r="I39" s="42">
        <v>1013</v>
      </c>
      <c r="J39" s="12">
        <f t="shared" si="27"/>
        <v>101.3</v>
      </c>
      <c r="K39" s="5">
        <f t="shared" si="42"/>
        <v>101.0984263372235</v>
      </c>
      <c r="L39" s="41">
        <v>10</v>
      </c>
      <c r="M39" s="12">
        <f t="shared" si="28"/>
        <v>2.7770000000000001</v>
      </c>
      <c r="N39" s="14">
        <f t="shared" si="43"/>
        <v>10</v>
      </c>
      <c r="O39" s="5">
        <f t="shared" si="44"/>
        <v>2.0764442994249355</v>
      </c>
      <c r="P39" s="48">
        <v>11</v>
      </c>
      <c r="Q39" s="10">
        <f t="shared" si="4"/>
        <v>0.79589164139594915</v>
      </c>
      <c r="R39" s="5">
        <f t="shared" si="5"/>
        <v>27.080895554026259</v>
      </c>
      <c r="S39" s="6">
        <f t="shared" si="6"/>
        <v>31.362967974468528</v>
      </c>
      <c r="T39" s="5">
        <f t="shared" si="45"/>
        <v>0.81568078083990658</v>
      </c>
      <c r="U39" s="41">
        <v>71</v>
      </c>
      <c r="V39" s="5">
        <f t="shared" si="46"/>
        <v>2.8264754744002576</v>
      </c>
      <c r="W39" s="7">
        <f t="shared" si="47"/>
        <v>2.0067975868241827</v>
      </c>
      <c r="X39" s="7">
        <f t="shared" si="48"/>
        <v>0.81967788757607485</v>
      </c>
      <c r="Y39" s="7">
        <f t="shared" si="49"/>
        <v>0.14167392329359718</v>
      </c>
      <c r="Z39" s="8">
        <v>0.23</v>
      </c>
      <c r="AA39" s="6">
        <f t="shared" si="50"/>
        <v>20.852289576600221</v>
      </c>
      <c r="AB39" s="6">
        <f t="shared" si="12"/>
        <v>4.3739026884825956</v>
      </c>
      <c r="AC39" s="18">
        <f t="shared" si="51"/>
        <v>-0.59341194567807209</v>
      </c>
      <c r="AD39" s="19">
        <f t="shared" si="31"/>
        <v>0.49921199068493144</v>
      </c>
      <c r="AE39" s="19">
        <f t="shared" si="52"/>
        <v>-0.3121733444913572</v>
      </c>
      <c r="AF39" s="19">
        <f t="shared" si="53"/>
        <v>-17.886215115838294</v>
      </c>
      <c r="AG39" s="20">
        <f t="shared" si="54"/>
        <v>1.8091616471431013</v>
      </c>
      <c r="AH39" s="19">
        <f t="shared" si="55"/>
        <v>103.65732683823597</v>
      </c>
      <c r="AI39" s="19">
        <f t="shared" si="56"/>
        <v>13.820976911764797</v>
      </c>
      <c r="AJ39" s="19">
        <f t="shared" si="57"/>
        <v>1.0318100421628882</v>
      </c>
      <c r="AK39" s="21">
        <f t="shared" si="39"/>
        <v>998.25642414197443</v>
      </c>
      <c r="AL39" s="19">
        <f t="shared" si="58"/>
        <v>17.050219724344924</v>
      </c>
      <c r="AM39" s="19">
        <f t="shared" si="59"/>
        <v>41.794999965976189</v>
      </c>
      <c r="AN39" s="22">
        <f t="shared" si="60"/>
        <v>2.4464608999999999</v>
      </c>
      <c r="AO39" s="23">
        <f t="shared" si="61"/>
        <v>0.17081862262730993</v>
      </c>
      <c r="AP39" s="23">
        <f t="shared" si="62"/>
        <v>7.1418692640692633E-3</v>
      </c>
      <c r="AQ39" s="23">
        <f t="shared" si="21"/>
        <v>1.2183965129078288E-2</v>
      </c>
      <c r="AR39" s="24">
        <f t="shared" si="63"/>
        <v>0.93342189704280298</v>
      </c>
      <c r="AS39" s="24">
        <f t="shared" si="64"/>
        <v>3.9026056142858867E-2</v>
      </c>
      <c r="AT39" s="25">
        <f t="shared" si="65"/>
        <v>16.478386888117626</v>
      </c>
      <c r="AU39" s="25">
        <f t="shared" si="70"/>
        <v>-0.15399999999999997</v>
      </c>
      <c r="AV39" s="25">
        <f t="shared" si="66"/>
        <v>16.632386888117626</v>
      </c>
      <c r="AW39" s="23">
        <f t="shared" si="67"/>
        <v>6.3071207204942352</v>
      </c>
      <c r="AX39" s="24">
        <f t="shared" si="68"/>
        <v>6.3459154901909933</v>
      </c>
      <c r="AY39" s="24">
        <f t="shared" si="26"/>
        <v>0.20175719340549525</v>
      </c>
      <c r="AZ39" s="15"/>
      <c r="BB39" s="35">
        <f t="shared" si="69"/>
        <v>6.5476726835964882</v>
      </c>
    </row>
    <row r="40" spans="1:54" ht="15.75" thickBot="1" x14ac:dyDescent="0.3">
      <c r="A40" s="31">
        <v>31</v>
      </c>
      <c r="B40" s="32">
        <v>31</v>
      </c>
      <c r="C40" s="32">
        <v>31</v>
      </c>
      <c r="D40" s="3">
        <f t="shared" si="40"/>
        <v>-34</v>
      </c>
      <c r="E40" s="4">
        <f t="shared" si="41"/>
        <v>20</v>
      </c>
      <c r="F40" s="48">
        <v>23.2</v>
      </c>
      <c r="G40" s="48">
        <v>26.8</v>
      </c>
      <c r="H40" s="48">
        <v>19.600000000000001</v>
      </c>
      <c r="I40" s="42">
        <v>1013</v>
      </c>
      <c r="J40" s="12">
        <f t="shared" si="27"/>
        <v>101.3</v>
      </c>
      <c r="K40" s="5">
        <f t="shared" si="42"/>
        <v>101.0984263372235</v>
      </c>
      <c r="L40" s="41">
        <v>10</v>
      </c>
      <c r="M40" s="12">
        <f t="shared" si="28"/>
        <v>2.7770000000000001</v>
      </c>
      <c r="N40" s="14">
        <f t="shared" si="43"/>
        <v>10</v>
      </c>
      <c r="O40" s="5">
        <f t="shared" si="44"/>
        <v>2.0764442994249355</v>
      </c>
      <c r="P40" s="48">
        <v>5</v>
      </c>
      <c r="Q40" s="10">
        <f t="shared" si="4"/>
        <v>0.36250445902082229</v>
      </c>
      <c r="R40" s="5">
        <f t="shared" si="5"/>
        <v>17.963207875482816</v>
      </c>
      <c r="S40" s="6">
        <f t="shared" si="6"/>
        <v>31.256861454525847</v>
      </c>
      <c r="T40" s="5">
        <f t="shared" si="45"/>
        <v>0.42584023166185392</v>
      </c>
      <c r="U40" s="41">
        <v>79</v>
      </c>
      <c r="V40" s="5">
        <f t="shared" si="46"/>
        <v>2.8436031789313314</v>
      </c>
      <c r="W40" s="7">
        <f t="shared" si="47"/>
        <v>2.2464465113557521</v>
      </c>
      <c r="X40" s="7">
        <f t="shared" si="48"/>
        <v>0.59715666757557928</v>
      </c>
      <c r="Y40" s="7">
        <f t="shared" si="49"/>
        <v>0.13016589499661227</v>
      </c>
      <c r="Z40" s="8">
        <v>0.23</v>
      </c>
      <c r="AA40" s="6">
        <f t="shared" si="50"/>
        <v>13.831670064121768</v>
      </c>
      <c r="AB40" s="6">
        <f t="shared" si="12"/>
        <v>2.0980212735854051</v>
      </c>
      <c r="AC40" s="18">
        <f t="shared" si="51"/>
        <v>-0.59341194567807209</v>
      </c>
      <c r="AD40" s="19">
        <f t="shared" si="31"/>
        <v>0.51642619726027394</v>
      </c>
      <c r="AE40" s="19">
        <f t="shared" si="52"/>
        <v>-0.30741211953898695</v>
      </c>
      <c r="AF40" s="19">
        <f t="shared" si="53"/>
        <v>-17.613417020755101</v>
      </c>
      <c r="AG40" s="20">
        <f t="shared" si="54"/>
        <v>1.8054908104186356</v>
      </c>
      <c r="AH40" s="19">
        <f t="shared" si="55"/>
        <v>103.44700338664246</v>
      </c>
      <c r="AI40" s="19">
        <f t="shared" si="56"/>
        <v>13.792933784885662</v>
      </c>
      <c r="AJ40" s="19">
        <f t="shared" si="57"/>
        <v>1.0315359057141689</v>
      </c>
      <c r="AK40" s="21">
        <f t="shared" si="39"/>
        <v>994.87914443865179</v>
      </c>
      <c r="AL40" s="19">
        <f t="shared" si="58"/>
        <v>16.992535787012173</v>
      </c>
      <c r="AM40" s="19">
        <f t="shared" si="59"/>
        <v>41.653600019357476</v>
      </c>
      <c r="AN40" s="22">
        <f t="shared" si="60"/>
        <v>2.4462248</v>
      </c>
      <c r="AO40" s="23">
        <f t="shared" si="61"/>
        <v>0.17172182282353213</v>
      </c>
      <c r="AP40" s="23">
        <f t="shared" si="62"/>
        <v>7.1110853448275863E-3</v>
      </c>
      <c r="AQ40" s="23">
        <f t="shared" si="21"/>
        <v>1.2131448038004677E-2</v>
      </c>
      <c r="AR40" s="24">
        <f t="shared" si="63"/>
        <v>0.93401559851964189</v>
      </c>
      <c r="AS40" s="24">
        <f t="shared" si="64"/>
        <v>3.8678046419870729E-2</v>
      </c>
      <c r="AT40" s="25">
        <f t="shared" si="65"/>
        <v>11.733648790536364</v>
      </c>
      <c r="AU40" s="25">
        <f t="shared" si="70"/>
        <v>2.7999999999999903E-2</v>
      </c>
      <c r="AV40" s="25">
        <f t="shared" si="66"/>
        <v>11.705648790536364</v>
      </c>
      <c r="AW40" s="23">
        <f t="shared" si="67"/>
        <v>6.3049928120190355</v>
      </c>
      <c r="AX40" s="24">
        <f t="shared" si="68"/>
        <v>4.4694414679932706</v>
      </c>
      <c r="AY40" s="24">
        <f t="shared" si="26"/>
        <v>0.14562549408986869</v>
      </c>
      <c r="AZ40" s="15"/>
      <c r="BB40" s="35">
        <f t="shared" si="69"/>
        <v>4.615066962083139</v>
      </c>
    </row>
    <row r="41" spans="1:54" ht="15.75" thickBot="1" x14ac:dyDescent="0.3">
      <c r="A41" s="31">
        <v>32</v>
      </c>
      <c r="B41" s="32">
        <v>1</v>
      </c>
      <c r="C41" s="32">
        <v>32</v>
      </c>
      <c r="D41" s="3">
        <f t="shared" si="40"/>
        <v>-34</v>
      </c>
      <c r="E41" s="4">
        <f t="shared" si="41"/>
        <v>20</v>
      </c>
      <c r="F41" s="48">
        <v>23.5</v>
      </c>
      <c r="G41" s="48">
        <v>29</v>
      </c>
      <c r="H41" s="48">
        <v>18</v>
      </c>
      <c r="I41" s="42">
        <v>1013</v>
      </c>
      <c r="J41" s="12">
        <f t="shared" si="27"/>
        <v>101.3</v>
      </c>
      <c r="K41" s="5">
        <f t="shared" si="42"/>
        <v>101.0984263372235</v>
      </c>
      <c r="L41" s="41">
        <v>7</v>
      </c>
      <c r="M41" s="12">
        <f t="shared" si="28"/>
        <v>1.9439</v>
      </c>
      <c r="N41" s="14">
        <f t="shared" si="43"/>
        <v>10</v>
      </c>
      <c r="O41" s="5">
        <f t="shared" si="44"/>
        <v>1.4535110095974548</v>
      </c>
      <c r="P41" s="48">
        <v>7.6</v>
      </c>
      <c r="Q41" s="10">
        <f t="shared" si="4"/>
        <v>0.55214647397273819</v>
      </c>
      <c r="R41" s="5">
        <f t="shared" si="5"/>
        <v>21.836651717010692</v>
      </c>
      <c r="S41" s="6">
        <f t="shared" si="6"/>
        <v>31.148179181883378</v>
      </c>
      <c r="T41" s="5">
        <f t="shared" si="45"/>
        <v>0.59642706547387836</v>
      </c>
      <c r="U41" s="41">
        <v>70</v>
      </c>
      <c r="V41" s="5">
        <f t="shared" si="46"/>
        <v>2.8955310572595878</v>
      </c>
      <c r="W41" s="7">
        <f t="shared" si="47"/>
        <v>2.0268717400817113</v>
      </c>
      <c r="X41" s="7">
        <f t="shared" si="48"/>
        <v>0.86865931717787648</v>
      </c>
      <c r="Y41" s="7">
        <f t="shared" si="49"/>
        <v>0.14068445593581635</v>
      </c>
      <c r="Z41" s="8">
        <v>0.23</v>
      </c>
      <c r="AA41" s="6">
        <f t="shared" si="50"/>
        <v>16.814221822098233</v>
      </c>
      <c r="AB41" s="6">
        <f t="shared" si="12"/>
        <v>3.1925492912625155</v>
      </c>
      <c r="AC41" s="18">
        <f t="shared" si="51"/>
        <v>-0.59341194567807209</v>
      </c>
      <c r="AD41" s="19">
        <f t="shared" si="31"/>
        <v>0.53364040383561639</v>
      </c>
      <c r="AE41" s="19">
        <f t="shared" si="52"/>
        <v>-0.30255873562520119</v>
      </c>
      <c r="AF41" s="19">
        <f t="shared" si="53"/>
        <v>-17.335338606138492</v>
      </c>
      <c r="AG41" s="20">
        <f t="shared" si="54"/>
        <v>1.8017640617693904</v>
      </c>
      <c r="AH41" s="19">
        <f t="shared" si="55"/>
        <v>103.23347641773464</v>
      </c>
      <c r="AI41" s="19">
        <f t="shared" si="56"/>
        <v>13.764463522364618</v>
      </c>
      <c r="AJ41" s="19">
        <f t="shared" si="57"/>
        <v>1.0312515365215333</v>
      </c>
      <c r="AK41" s="21">
        <f t="shared" si="39"/>
        <v>991.41988073172149</v>
      </c>
      <c r="AL41" s="19">
        <f t="shared" si="58"/>
        <v>16.933451562897805</v>
      </c>
      <c r="AM41" s="19">
        <f t="shared" si="59"/>
        <v>41.508767566475719</v>
      </c>
      <c r="AN41" s="22">
        <f t="shared" si="60"/>
        <v>2.4455165000000001</v>
      </c>
      <c r="AO41" s="23">
        <f t="shared" si="61"/>
        <v>0.17445563721833057</v>
      </c>
      <c r="AP41" s="23">
        <f t="shared" si="62"/>
        <v>7.0203055319148933E-3</v>
      </c>
      <c r="AQ41" s="23">
        <f t="shared" si="21"/>
        <v>1.0489696601582806E-2</v>
      </c>
      <c r="AR41" s="24">
        <f t="shared" si="63"/>
        <v>0.94328217757687838</v>
      </c>
      <c r="AS41" s="24">
        <f t="shared" si="64"/>
        <v>3.795881402853217E-2</v>
      </c>
      <c r="AT41" s="25">
        <f t="shared" si="65"/>
        <v>13.621672530835717</v>
      </c>
      <c r="AU41" s="25">
        <f t="shared" si="70"/>
        <v>-7.0000000000000007E-2</v>
      </c>
      <c r="AV41" s="25">
        <f t="shared" si="66"/>
        <v>13.691672530835717</v>
      </c>
      <c r="AW41" s="23">
        <f t="shared" si="67"/>
        <v>4.4090323850276691</v>
      </c>
      <c r="AX41" s="24">
        <f t="shared" si="68"/>
        <v>5.2811382297180343</v>
      </c>
      <c r="AY41" s="24">
        <f t="shared" si="26"/>
        <v>0.14538024822736725</v>
      </c>
      <c r="AZ41" s="15"/>
      <c r="BB41" s="35">
        <f t="shared" si="69"/>
        <v>5.4265184779454012</v>
      </c>
    </row>
    <row r="42" spans="1:54" ht="15.75" thickBot="1" x14ac:dyDescent="0.3">
      <c r="A42" s="31">
        <v>33</v>
      </c>
      <c r="B42" s="32">
        <f t="shared" ref="B42:B68" si="71">B41+1</f>
        <v>2</v>
      </c>
      <c r="C42" s="32">
        <v>33</v>
      </c>
      <c r="D42" s="3">
        <f t="shared" si="40"/>
        <v>-34</v>
      </c>
      <c r="E42" s="4">
        <f t="shared" si="41"/>
        <v>20</v>
      </c>
      <c r="F42" s="48">
        <v>22.2</v>
      </c>
      <c r="G42" s="48">
        <v>30</v>
      </c>
      <c r="H42" s="48">
        <v>14.4</v>
      </c>
      <c r="I42" s="42">
        <v>1013</v>
      </c>
      <c r="J42" s="12">
        <f t="shared" si="27"/>
        <v>101.3</v>
      </c>
      <c r="K42" s="5">
        <f t="shared" si="42"/>
        <v>101.0984263372235</v>
      </c>
      <c r="L42" s="41">
        <v>4</v>
      </c>
      <c r="M42" s="12">
        <f t="shared" si="28"/>
        <v>1.1108</v>
      </c>
      <c r="N42" s="14">
        <f t="shared" si="43"/>
        <v>10</v>
      </c>
      <c r="O42" s="5">
        <f t="shared" si="44"/>
        <v>0.83057771976997419</v>
      </c>
      <c r="P42" s="48">
        <v>10.7</v>
      </c>
      <c r="Q42" s="10">
        <f t="shared" si="4"/>
        <v>0.77899868013333273</v>
      </c>
      <c r="R42" s="5">
        <f t="shared" si="5"/>
        <v>26.450035034683076</v>
      </c>
      <c r="S42" s="6">
        <f t="shared" si="6"/>
        <v>31.036945695607844</v>
      </c>
      <c r="T42" s="5">
        <f t="shared" si="45"/>
        <v>0.80048522000266498</v>
      </c>
      <c r="U42" s="41">
        <v>64</v>
      </c>
      <c r="V42" s="5">
        <f t="shared" si="46"/>
        <v>2.6763339089456748</v>
      </c>
      <c r="W42" s="7">
        <f t="shared" si="47"/>
        <v>1.7128537017252319</v>
      </c>
      <c r="X42" s="7">
        <f t="shared" si="48"/>
        <v>0.96348020722044292</v>
      </c>
      <c r="Y42" s="7">
        <f t="shared" si="49"/>
        <v>0.15677354843305363</v>
      </c>
      <c r="Z42" s="8">
        <v>0.23</v>
      </c>
      <c r="AA42" s="6">
        <f t="shared" si="50"/>
        <v>20.36652697670597</v>
      </c>
      <c r="AB42" s="6">
        <f t="shared" si="12"/>
        <v>4.701643755753901</v>
      </c>
      <c r="AC42" s="18">
        <f t="shared" si="51"/>
        <v>-0.59341194567807209</v>
      </c>
      <c r="AD42" s="19">
        <f t="shared" si="31"/>
        <v>0.55085461041095884</v>
      </c>
      <c r="AE42" s="19">
        <f t="shared" si="52"/>
        <v>-0.29761515339412831</v>
      </c>
      <c r="AF42" s="19">
        <f t="shared" si="53"/>
        <v>-17.052092208622149</v>
      </c>
      <c r="AG42" s="20">
        <f t="shared" si="54"/>
        <v>1.7979834375145789</v>
      </c>
      <c r="AH42" s="19">
        <f t="shared" si="55"/>
        <v>103.01686260400913</v>
      </c>
      <c r="AI42" s="19">
        <f t="shared" si="56"/>
        <v>13.735581680534551</v>
      </c>
      <c r="AJ42" s="19">
        <f t="shared" si="57"/>
        <v>1.0309570261062562</v>
      </c>
      <c r="AK42" s="21">
        <f t="shared" si="39"/>
        <v>987.8794140786722</v>
      </c>
      <c r="AL42" s="19">
        <f t="shared" si="58"/>
        <v>16.872980392463724</v>
      </c>
      <c r="AM42" s="19">
        <f t="shared" si="59"/>
        <v>41.360535308645851</v>
      </c>
      <c r="AN42" s="22">
        <f t="shared" si="60"/>
        <v>2.4485858</v>
      </c>
      <c r="AO42" s="23">
        <f t="shared" si="61"/>
        <v>0.16286866114781837</v>
      </c>
      <c r="AP42" s="23">
        <f t="shared" si="62"/>
        <v>7.431404504504505E-3</v>
      </c>
      <c r="AQ42" s="23">
        <f t="shared" si="21"/>
        <v>9.5300065672379915E-3</v>
      </c>
      <c r="AR42" s="24">
        <f t="shared" si="63"/>
        <v>0.94472111244508361</v>
      </c>
      <c r="AS42" s="24">
        <f t="shared" si="64"/>
        <v>4.3105927690736366E-2</v>
      </c>
      <c r="AT42" s="25">
        <f t="shared" si="65"/>
        <v>15.664883220952069</v>
      </c>
      <c r="AU42" s="25">
        <f t="shared" si="70"/>
        <v>-1.3999999999999952E-2</v>
      </c>
      <c r="AV42" s="25">
        <f t="shared" si="66"/>
        <v>15.678883220952068</v>
      </c>
      <c r="AW42" s="23">
        <f t="shared" si="67"/>
        <v>2.5305346912423046</v>
      </c>
      <c r="AX42" s="24">
        <f t="shared" si="68"/>
        <v>6.04927627955467</v>
      </c>
      <c r="AY42" s="24">
        <f t="shared" si="26"/>
        <v>0.10509742824468975</v>
      </c>
      <c r="AZ42" s="15"/>
      <c r="BB42" s="35">
        <f t="shared" si="69"/>
        <v>6.1543737077993601</v>
      </c>
    </row>
    <row r="43" spans="1:54" ht="15.75" thickBot="1" x14ac:dyDescent="0.3">
      <c r="A43" s="31">
        <v>34</v>
      </c>
      <c r="B43" s="32">
        <f t="shared" si="71"/>
        <v>3</v>
      </c>
      <c r="C43" s="32">
        <v>34</v>
      </c>
      <c r="D43" s="3">
        <f t="shared" si="40"/>
        <v>-34</v>
      </c>
      <c r="E43" s="4">
        <f t="shared" si="41"/>
        <v>20</v>
      </c>
      <c r="F43" s="48">
        <v>23.3</v>
      </c>
      <c r="G43" s="48">
        <v>32.200000000000003</v>
      </c>
      <c r="H43" s="48">
        <v>14.4</v>
      </c>
      <c r="I43" s="42">
        <v>1013</v>
      </c>
      <c r="J43" s="12">
        <f t="shared" si="27"/>
        <v>101.3</v>
      </c>
      <c r="K43" s="5">
        <f t="shared" si="42"/>
        <v>101.0984263372235</v>
      </c>
      <c r="L43" s="41">
        <v>7</v>
      </c>
      <c r="M43" s="12">
        <f t="shared" si="28"/>
        <v>1.9439</v>
      </c>
      <c r="N43" s="14">
        <f t="shared" si="43"/>
        <v>10</v>
      </c>
      <c r="O43" s="5">
        <f t="shared" si="44"/>
        <v>1.4535110095974548</v>
      </c>
      <c r="P43" s="48">
        <v>13.5</v>
      </c>
      <c r="Q43" s="10">
        <f t="shared" si="4"/>
        <v>0.98494826694343263</v>
      </c>
      <c r="R43" s="5">
        <f t="shared" si="5"/>
        <v>30.596569996278259</v>
      </c>
      <c r="S43" s="6">
        <f t="shared" si="6"/>
        <v>30.923186532910815</v>
      </c>
      <c r="T43" s="5">
        <f t="shared" si="45"/>
        <v>0.98574104502507598</v>
      </c>
      <c r="U43" s="41">
        <v>58</v>
      </c>
      <c r="V43" s="5">
        <f t="shared" si="46"/>
        <v>2.8608214084524524</v>
      </c>
      <c r="W43" s="7">
        <f t="shared" si="47"/>
        <v>1.6592764169024223</v>
      </c>
      <c r="X43" s="7">
        <f t="shared" si="48"/>
        <v>1.20154499155003</v>
      </c>
      <c r="Y43" s="7">
        <f t="shared" si="49"/>
        <v>0.15966193476892496</v>
      </c>
      <c r="Z43" s="8">
        <v>0.23</v>
      </c>
      <c r="AA43" s="6">
        <f t="shared" si="50"/>
        <v>23.55935889713426</v>
      </c>
      <c r="AB43" s="6">
        <f t="shared" si="12"/>
        <v>5.9920383295768973</v>
      </c>
      <c r="AC43" s="18">
        <f t="shared" si="51"/>
        <v>-0.59341194567807209</v>
      </c>
      <c r="AD43" s="19">
        <f t="shared" si="31"/>
        <v>0.56806881698630129</v>
      </c>
      <c r="AE43" s="19">
        <f t="shared" si="52"/>
        <v>-0.29258335295405591</v>
      </c>
      <c r="AF43" s="19">
        <f t="shared" si="53"/>
        <v>-16.76379128005393</v>
      </c>
      <c r="AG43" s="20">
        <f t="shared" si="54"/>
        <v>1.794150948788612</v>
      </c>
      <c r="AH43" s="19">
        <f t="shared" si="55"/>
        <v>102.79727717497977</v>
      </c>
      <c r="AI43" s="19">
        <f t="shared" si="56"/>
        <v>13.706303623330635</v>
      </c>
      <c r="AJ43" s="19">
        <f t="shared" si="57"/>
        <v>1.0306524700771327</v>
      </c>
      <c r="AK43" s="21">
        <f t="shared" si="39"/>
        <v>984.25855730708838</v>
      </c>
      <c r="AL43" s="19">
        <f t="shared" si="58"/>
        <v>16.81113615880507</v>
      </c>
      <c r="AM43" s="19">
        <f t="shared" si="59"/>
        <v>41.208937277333177</v>
      </c>
      <c r="AN43" s="22">
        <f t="shared" si="60"/>
        <v>2.4459887</v>
      </c>
      <c r="AO43" s="23">
        <f t="shared" si="61"/>
        <v>0.17262904914272081</v>
      </c>
      <c r="AP43" s="23">
        <f t="shared" si="62"/>
        <v>7.0805656652360516E-3</v>
      </c>
      <c r="AQ43" s="23">
        <f t="shared" si="21"/>
        <v>1.0579736915759483E-2</v>
      </c>
      <c r="AR43" s="24">
        <f t="shared" si="63"/>
        <v>0.94225311381964827</v>
      </c>
      <c r="AS43" s="24">
        <f t="shared" si="64"/>
        <v>3.8647522411812352E-2</v>
      </c>
      <c r="AT43" s="25">
        <f t="shared" si="65"/>
        <v>17.567320567557363</v>
      </c>
      <c r="AU43" s="25">
        <f t="shared" si="70"/>
        <v>-2.1000000000000053E-2</v>
      </c>
      <c r="AV43" s="25">
        <f t="shared" si="66"/>
        <v>17.588320567557364</v>
      </c>
      <c r="AW43" s="23">
        <f t="shared" si="67"/>
        <v>4.4120064372266761</v>
      </c>
      <c r="AX43" s="24">
        <f t="shared" si="68"/>
        <v>6.775440058917316</v>
      </c>
      <c r="AY43" s="24">
        <f t="shared" si="26"/>
        <v>0.20487918252249382</v>
      </c>
      <c r="AZ43" s="15"/>
      <c r="BB43" s="35">
        <f t="shared" si="69"/>
        <v>6.9803192414398101</v>
      </c>
    </row>
    <row r="44" spans="1:54" ht="15.75" thickBot="1" x14ac:dyDescent="0.3">
      <c r="A44" s="31">
        <v>35</v>
      </c>
      <c r="B44" s="32">
        <f t="shared" si="71"/>
        <v>4</v>
      </c>
      <c r="C44" s="32">
        <v>35</v>
      </c>
      <c r="D44" s="3">
        <f t="shared" si="40"/>
        <v>-34</v>
      </c>
      <c r="E44" s="4">
        <f t="shared" si="41"/>
        <v>20</v>
      </c>
      <c r="F44" s="48">
        <v>21.9</v>
      </c>
      <c r="G44" s="48">
        <v>26.5</v>
      </c>
      <c r="H44" s="48">
        <v>17.2</v>
      </c>
      <c r="I44" s="42">
        <v>1013</v>
      </c>
      <c r="J44" s="12">
        <f t="shared" si="27"/>
        <v>101.3</v>
      </c>
      <c r="K44" s="5">
        <f t="shared" si="42"/>
        <v>101.0984263372235</v>
      </c>
      <c r="L44" s="41">
        <v>7</v>
      </c>
      <c r="M44" s="12">
        <f t="shared" si="28"/>
        <v>1.9439</v>
      </c>
      <c r="N44" s="14">
        <f t="shared" si="43"/>
        <v>10</v>
      </c>
      <c r="O44" s="5">
        <f t="shared" si="44"/>
        <v>1.4535110095974548</v>
      </c>
      <c r="P44" s="48">
        <v>2.6</v>
      </c>
      <c r="Q44" s="10">
        <f t="shared" si="4"/>
        <v>0.19010510940230119</v>
      </c>
      <c r="R44" s="5">
        <f t="shared" si="5"/>
        <v>14.165790632154446</v>
      </c>
      <c r="S44" s="6">
        <f t="shared" si="6"/>
        <v>30.806928236121387</v>
      </c>
      <c r="T44" s="5">
        <f t="shared" si="45"/>
        <v>0.27076352458229391</v>
      </c>
      <c r="U44" s="41">
        <v>82</v>
      </c>
      <c r="V44" s="5">
        <f t="shared" si="46"/>
        <v>2.6278590862515516</v>
      </c>
      <c r="W44" s="7">
        <f t="shared" si="47"/>
        <v>2.1548444507262721</v>
      </c>
      <c r="X44" s="7">
        <f t="shared" si="48"/>
        <v>0.47301463552527956</v>
      </c>
      <c r="Y44" s="7">
        <f t="shared" si="49"/>
        <v>0.13448856179220844</v>
      </c>
      <c r="Z44" s="8">
        <v>0.23</v>
      </c>
      <c r="AA44" s="6">
        <f t="shared" si="50"/>
        <v>10.907658786758923</v>
      </c>
      <c r="AB44" s="6">
        <f t="shared" si="12"/>
        <v>1.3541676878277531</v>
      </c>
      <c r="AC44" s="18">
        <f t="shared" si="51"/>
        <v>-0.59341194567807209</v>
      </c>
      <c r="AD44" s="19">
        <f t="shared" si="31"/>
        <v>0.58528302356164374</v>
      </c>
      <c r="AE44" s="19">
        <f t="shared" si="52"/>
        <v>-0.28746533220693138</v>
      </c>
      <c r="AF44" s="19">
        <f t="shared" si="53"/>
        <v>-16.470550291783304</v>
      </c>
      <c r="AG44" s="20">
        <f t="shared" si="54"/>
        <v>1.7902685793608373</v>
      </c>
      <c r="AH44" s="19">
        <f t="shared" si="55"/>
        <v>102.57483379225765</v>
      </c>
      <c r="AI44" s="19">
        <f t="shared" si="56"/>
        <v>13.676644505634354</v>
      </c>
      <c r="AJ44" s="19">
        <f t="shared" si="57"/>
        <v>1.0303379680922633</v>
      </c>
      <c r="AK44" s="21">
        <f t="shared" si="39"/>
        <v>980.55815523658509</v>
      </c>
      <c r="AL44" s="19">
        <f t="shared" si="58"/>
        <v>16.747933291440877</v>
      </c>
      <c r="AM44" s="19">
        <f t="shared" si="59"/>
        <v>41.054008843445345</v>
      </c>
      <c r="AN44" s="22">
        <f t="shared" si="60"/>
        <v>2.4492940999999999</v>
      </c>
      <c r="AO44" s="23">
        <f t="shared" si="61"/>
        <v>0.16028911571839721</v>
      </c>
      <c r="AP44" s="23">
        <f t="shared" si="62"/>
        <v>7.5332045662100458E-3</v>
      </c>
      <c r="AQ44" s="23">
        <f t="shared" si="21"/>
        <v>1.1256067129552327E-2</v>
      </c>
      <c r="AR44" s="24">
        <f t="shared" si="63"/>
        <v>0.93438424243291507</v>
      </c>
      <c r="AS44" s="24">
        <f t="shared" si="64"/>
        <v>4.3913821659959773E-2</v>
      </c>
      <c r="AT44" s="25">
        <f t="shared" si="65"/>
        <v>9.5534910989311701</v>
      </c>
      <c r="AU44" s="25">
        <f t="shared" si="70"/>
        <v>1.3999999999999952E-2</v>
      </c>
      <c r="AV44" s="25">
        <f t="shared" si="66"/>
        <v>9.5394910989311708</v>
      </c>
      <c r="AW44" s="23">
        <f t="shared" si="67"/>
        <v>4.4329376775252776</v>
      </c>
      <c r="AX44" s="24">
        <f t="shared" si="68"/>
        <v>3.6392322847919081</v>
      </c>
      <c r="AY44" s="24">
        <f t="shared" si="26"/>
        <v>9.2080451023298607E-2</v>
      </c>
      <c r="AZ44" s="15"/>
      <c r="BB44" s="35">
        <f t="shared" si="69"/>
        <v>3.7313127358152065</v>
      </c>
    </row>
    <row r="45" spans="1:54" ht="15.75" thickBot="1" x14ac:dyDescent="0.3">
      <c r="A45" s="31">
        <v>36</v>
      </c>
      <c r="B45" s="32">
        <f t="shared" si="71"/>
        <v>5</v>
      </c>
      <c r="C45" s="32">
        <v>36</v>
      </c>
      <c r="D45" s="3">
        <f t="shared" si="40"/>
        <v>-34</v>
      </c>
      <c r="E45" s="4">
        <f t="shared" si="41"/>
        <v>20</v>
      </c>
      <c r="F45" s="48">
        <v>23.5</v>
      </c>
      <c r="G45" s="48">
        <v>31</v>
      </c>
      <c r="H45" s="48">
        <v>16.100000000000001</v>
      </c>
      <c r="I45" s="42">
        <v>1013</v>
      </c>
      <c r="J45" s="12">
        <f t="shared" si="27"/>
        <v>101.3</v>
      </c>
      <c r="K45" s="5">
        <f t="shared" si="42"/>
        <v>101.0984263372235</v>
      </c>
      <c r="L45" s="41">
        <v>4</v>
      </c>
      <c r="M45" s="12">
        <f t="shared" si="28"/>
        <v>1.1108</v>
      </c>
      <c r="N45" s="14">
        <f t="shared" si="43"/>
        <v>10</v>
      </c>
      <c r="O45" s="5">
        <f t="shared" si="44"/>
        <v>0.83057771976997419</v>
      </c>
      <c r="P45" s="48">
        <v>10.199999999999999</v>
      </c>
      <c r="Q45" s="10">
        <f t="shared" si="4"/>
        <v>0.74743786773397647</v>
      </c>
      <c r="R45" s="5">
        <f t="shared" si="5"/>
        <v>25.507476495733322</v>
      </c>
      <c r="S45" s="6">
        <f t="shared" si="6"/>
        <v>30.688198358397401</v>
      </c>
      <c r="T45" s="5">
        <f t="shared" si="45"/>
        <v>0.77209562995793457</v>
      </c>
      <c r="U45" s="41">
        <v>52</v>
      </c>
      <c r="V45" s="5">
        <f t="shared" si="46"/>
        <v>2.8955310572595878</v>
      </c>
      <c r="W45" s="7">
        <f t="shared" si="47"/>
        <v>1.5056761497749858</v>
      </c>
      <c r="X45" s="7">
        <f t="shared" si="48"/>
        <v>1.3898549074846021</v>
      </c>
      <c r="Y45" s="7">
        <f t="shared" si="49"/>
        <v>0.16821160535242866</v>
      </c>
      <c r="Z45" s="8">
        <v>0.23</v>
      </c>
      <c r="AA45" s="6">
        <f t="shared" si="50"/>
        <v>19.640756901714656</v>
      </c>
      <c r="AB45" s="6">
        <f t="shared" si="12"/>
        <v>4.953351048292622</v>
      </c>
      <c r="AC45" s="18">
        <f t="shared" si="51"/>
        <v>-0.59341194567807209</v>
      </c>
      <c r="AD45" s="19">
        <f t="shared" si="31"/>
        <v>0.60249723013698619</v>
      </c>
      <c r="AE45" s="19">
        <f t="shared" si="52"/>
        <v>-0.28226310519835307</v>
      </c>
      <c r="AF45" s="19">
        <f t="shared" si="53"/>
        <v>-16.1724846401228</v>
      </c>
      <c r="AG45" s="20">
        <f t="shared" si="54"/>
        <v>1.7863382836402797</v>
      </c>
      <c r="AH45" s="19">
        <f t="shared" si="55"/>
        <v>102.34964443523138</v>
      </c>
      <c r="AI45" s="19">
        <f t="shared" si="56"/>
        <v>13.646619258030851</v>
      </c>
      <c r="AJ45" s="19">
        <f t="shared" si="57"/>
        <v>1.0300136238183706</v>
      </c>
      <c r="AK45" s="21">
        <f t="shared" si="39"/>
        <v>976.77908486059118</v>
      </c>
      <c r="AL45" s="19">
        <f t="shared" si="58"/>
        <v>16.683386769418899</v>
      </c>
      <c r="AM45" s="19">
        <f t="shared" si="59"/>
        <v>40.895786724943235</v>
      </c>
      <c r="AN45" s="22">
        <f t="shared" si="60"/>
        <v>2.4455165000000001</v>
      </c>
      <c r="AO45" s="23">
        <f t="shared" si="61"/>
        <v>0.17445563721833057</v>
      </c>
      <c r="AP45" s="23">
        <f t="shared" si="62"/>
        <v>7.0203055319148933E-3</v>
      </c>
      <c r="AQ45" s="23">
        <f t="shared" si="21"/>
        <v>9.0028147145822714E-3</v>
      </c>
      <c r="AR45" s="24">
        <f t="shared" si="63"/>
        <v>0.95092722837389676</v>
      </c>
      <c r="AS45" s="24">
        <f t="shared" si="64"/>
        <v>3.826646010553976E-2</v>
      </c>
      <c r="AT45" s="25">
        <f t="shared" si="65"/>
        <v>14.687405853422035</v>
      </c>
      <c r="AU45" s="25">
        <f t="shared" si="70"/>
        <v>0.29400000000000021</v>
      </c>
      <c r="AV45" s="25">
        <f t="shared" si="66"/>
        <v>14.393405853422035</v>
      </c>
      <c r="AW45" s="23">
        <f t="shared" si="67"/>
        <v>2.5194470771586679</v>
      </c>
      <c r="AX45" s="24">
        <f t="shared" si="68"/>
        <v>5.5968060469251535</v>
      </c>
      <c r="AY45" s="24">
        <f t="shared" si="26"/>
        <v>0.13399635786590036</v>
      </c>
      <c r="AZ45" s="15"/>
      <c r="BB45" s="35">
        <f t="shared" si="69"/>
        <v>5.7308024047910537</v>
      </c>
    </row>
    <row r="46" spans="1:54" ht="15.75" thickBot="1" x14ac:dyDescent="0.3">
      <c r="A46" s="31">
        <v>37</v>
      </c>
      <c r="B46" s="32">
        <f t="shared" si="71"/>
        <v>6</v>
      </c>
      <c r="C46" s="32">
        <v>37</v>
      </c>
      <c r="D46" s="3">
        <f t="shared" si="40"/>
        <v>-34</v>
      </c>
      <c r="E46" s="4">
        <f t="shared" si="41"/>
        <v>20</v>
      </c>
      <c r="F46" s="48">
        <v>26.1</v>
      </c>
      <c r="G46" s="48">
        <v>33.5</v>
      </c>
      <c r="H46" s="48">
        <v>18.7</v>
      </c>
      <c r="I46" s="42">
        <v>1013</v>
      </c>
      <c r="J46" s="12">
        <f t="shared" si="27"/>
        <v>101.3</v>
      </c>
      <c r="K46" s="5">
        <f t="shared" si="42"/>
        <v>101.0984263372235</v>
      </c>
      <c r="L46" s="41">
        <v>9</v>
      </c>
      <c r="M46" s="12">
        <f t="shared" si="28"/>
        <v>2.4992999999999999</v>
      </c>
      <c r="N46" s="14">
        <f t="shared" si="43"/>
        <v>10</v>
      </c>
      <c r="O46" s="5">
        <f t="shared" si="44"/>
        <v>1.8687998694824419</v>
      </c>
      <c r="P46" s="48">
        <v>10.6</v>
      </c>
      <c r="Q46" s="10">
        <f t="shared" si="4"/>
        <v>0.77848201831011732</v>
      </c>
      <c r="R46" s="5">
        <f t="shared" si="5"/>
        <v>26.039040787727323</v>
      </c>
      <c r="S46" s="6">
        <f t="shared" si="6"/>
        <v>30.567025468121837</v>
      </c>
      <c r="T46" s="5">
        <f t="shared" si="45"/>
        <v>0.80002047222725114</v>
      </c>
      <c r="U46" s="41">
        <v>60</v>
      </c>
      <c r="V46" s="5">
        <f t="shared" si="46"/>
        <v>3.3813621770051481</v>
      </c>
      <c r="W46" s="7">
        <f t="shared" si="47"/>
        <v>2.0288173062030888</v>
      </c>
      <c r="X46" s="7">
        <f t="shared" si="48"/>
        <v>1.3525448708020593</v>
      </c>
      <c r="Y46" s="7">
        <f t="shared" si="49"/>
        <v>0.1405888187648934</v>
      </c>
      <c r="Z46" s="8">
        <v>0.23</v>
      </c>
      <c r="AA46" s="6">
        <f t="shared" si="50"/>
        <v>20.050061406550039</v>
      </c>
      <c r="AB46" s="6">
        <f t="shared" si="12"/>
        <v>4.4385496209380308</v>
      </c>
      <c r="AC46" s="18">
        <f t="shared" si="51"/>
        <v>-0.59341194567807209</v>
      </c>
      <c r="AD46" s="19">
        <f t="shared" si="31"/>
        <v>0.61971143671232864</v>
      </c>
      <c r="AE46" s="19">
        <f t="shared" si="52"/>
        <v>-0.2769787004910117</v>
      </c>
      <c r="AF46" s="19">
        <f t="shared" si="53"/>
        <v>-15.869710553153073</v>
      </c>
      <c r="AG46" s="20">
        <f t="shared" si="54"/>
        <v>1.7823619848631505</v>
      </c>
      <c r="AH46" s="19">
        <f t="shared" si="55"/>
        <v>102.12181929721883</v>
      </c>
      <c r="AI46" s="19">
        <f t="shared" si="56"/>
        <v>13.616242572962511</v>
      </c>
      <c r="AJ46" s="19">
        <f t="shared" si="57"/>
        <v>1.0296795448876652</v>
      </c>
      <c r="AK46" s="21">
        <f t="shared" si="39"/>
        <v>972.92225548628255</v>
      </c>
      <c r="AL46" s="19">
        <f t="shared" si="58"/>
        <v>16.617512123705708</v>
      </c>
      <c r="AM46" s="19">
        <f t="shared" si="59"/>
        <v>40.734308992699681</v>
      </c>
      <c r="AN46" s="22">
        <f t="shared" si="60"/>
        <v>2.4393778999999998</v>
      </c>
      <c r="AO46" s="23">
        <f t="shared" si="61"/>
        <v>0.19972484981696473</v>
      </c>
      <c r="AP46" s="23">
        <f t="shared" si="62"/>
        <v>6.3209647509578542E-3</v>
      </c>
      <c r="AQ46" s="23">
        <f t="shared" si="21"/>
        <v>1.0337254905499527E-2</v>
      </c>
      <c r="AR46" s="24">
        <f t="shared" si="63"/>
        <v>0.95078952998610966</v>
      </c>
      <c r="AS46" s="24">
        <f t="shared" si="64"/>
        <v>3.0090933151932203E-2</v>
      </c>
      <c r="AT46" s="25">
        <f t="shared" si="65"/>
        <v>15.611511785612009</v>
      </c>
      <c r="AU46" s="25">
        <f t="shared" si="70"/>
        <v>0.24500000000000002</v>
      </c>
      <c r="AV46" s="25">
        <f t="shared" si="66"/>
        <v>15.36651178561201</v>
      </c>
      <c r="AW46" s="23">
        <f t="shared" si="67"/>
        <v>5.6195118026535171</v>
      </c>
      <c r="AX46" s="24">
        <f t="shared" si="68"/>
        <v>5.9893625002374824</v>
      </c>
      <c r="AY46" s="24">
        <f t="shared" si="26"/>
        <v>0.22871040627421999</v>
      </c>
      <c r="AZ46" s="15"/>
      <c r="BB46" s="35">
        <f t="shared" si="69"/>
        <v>6.2180729065117024</v>
      </c>
    </row>
    <row r="47" spans="1:54" ht="15.75" thickBot="1" x14ac:dyDescent="0.3">
      <c r="A47" s="31">
        <v>38</v>
      </c>
      <c r="B47" s="32">
        <f t="shared" si="71"/>
        <v>7</v>
      </c>
      <c r="C47" s="32">
        <v>38</v>
      </c>
      <c r="D47" s="3">
        <f t="shared" si="40"/>
        <v>-34</v>
      </c>
      <c r="E47" s="4">
        <f t="shared" si="41"/>
        <v>20</v>
      </c>
      <c r="F47" s="48">
        <v>27</v>
      </c>
      <c r="G47" s="48">
        <v>34.799999999999997</v>
      </c>
      <c r="H47" s="48">
        <v>19.3</v>
      </c>
      <c r="I47" s="42">
        <v>1013</v>
      </c>
      <c r="J47" s="12">
        <f t="shared" si="27"/>
        <v>101.3</v>
      </c>
      <c r="K47" s="5">
        <f t="shared" si="42"/>
        <v>101.0984263372235</v>
      </c>
      <c r="L47" s="41">
        <v>8</v>
      </c>
      <c r="M47" s="12">
        <f t="shared" si="28"/>
        <v>2.2216</v>
      </c>
      <c r="N47" s="14">
        <f t="shared" si="43"/>
        <v>10</v>
      </c>
      <c r="O47" s="5">
        <f t="shared" si="44"/>
        <v>1.6611554395399484</v>
      </c>
      <c r="P47" s="48">
        <v>10.6</v>
      </c>
      <c r="Q47" s="10">
        <f t="shared" si="4"/>
        <v>0.7802419827793321</v>
      </c>
      <c r="R47" s="5">
        <f t="shared" si="5"/>
        <v>25.969462221814176</v>
      </c>
      <c r="S47" s="6">
        <f t="shared" si="6"/>
        <v>30.443439151937735</v>
      </c>
      <c r="T47" s="5">
        <f t="shared" si="45"/>
        <v>0.80160359591690999</v>
      </c>
      <c r="U47" s="41">
        <v>50</v>
      </c>
      <c r="V47" s="5">
        <f t="shared" si="46"/>
        <v>3.5653405727585206</v>
      </c>
      <c r="W47" s="7">
        <f t="shared" si="47"/>
        <v>1.7826702863792603</v>
      </c>
      <c r="X47" s="7">
        <f t="shared" si="48"/>
        <v>1.7826702863792603</v>
      </c>
      <c r="Y47" s="7">
        <f t="shared" si="49"/>
        <v>0.1530766531087315</v>
      </c>
      <c r="Z47" s="8">
        <v>0.23</v>
      </c>
      <c r="AA47" s="6">
        <f t="shared" si="50"/>
        <v>19.996485910796917</v>
      </c>
      <c r="AB47" s="6">
        <f t="shared" si="12"/>
        <v>4.9057640911160343</v>
      </c>
      <c r="AC47" s="18">
        <f t="shared" si="51"/>
        <v>-0.59341194567807209</v>
      </c>
      <c r="AD47" s="19">
        <f t="shared" si="31"/>
        <v>0.63692564328767121</v>
      </c>
      <c r="AE47" s="19">
        <f t="shared" si="52"/>
        <v>-0.27161415956445939</v>
      </c>
      <c r="AF47" s="19">
        <f t="shared" si="53"/>
        <v>-15.562344999036425</v>
      </c>
      <c r="AG47" s="20">
        <f t="shared" si="54"/>
        <v>1.7783415734601848</v>
      </c>
      <c r="AH47" s="19">
        <f t="shared" si="55"/>
        <v>101.89146669192264</v>
      </c>
      <c r="AI47" s="19">
        <f t="shared" si="56"/>
        <v>13.585528892256352</v>
      </c>
      <c r="AJ47" s="19">
        <f t="shared" si="57"/>
        <v>1.0293358428522985</v>
      </c>
      <c r="AK47" s="21">
        <f t="shared" si="39"/>
        <v>968.98860883118095</v>
      </c>
      <c r="AL47" s="19">
        <f t="shared" si="58"/>
        <v>16.550325438836573</v>
      </c>
      <c r="AM47" s="19">
        <f t="shared" si="59"/>
        <v>40.56961507454389</v>
      </c>
      <c r="AN47" s="22">
        <f t="shared" si="60"/>
        <v>2.4372530000000001</v>
      </c>
      <c r="AO47" s="23">
        <f t="shared" si="61"/>
        <v>0.20916000771266693</v>
      </c>
      <c r="AP47" s="23">
        <f t="shared" si="62"/>
        <v>6.1102659259259264E-3</v>
      </c>
      <c r="AQ47" s="23">
        <f t="shared" si="21"/>
        <v>9.5613004290876595E-3</v>
      </c>
      <c r="AR47" s="24">
        <f t="shared" si="63"/>
        <v>0.956285464318406</v>
      </c>
      <c r="AS47" s="24">
        <f t="shared" si="64"/>
        <v>2.7936308436697109E-2</v>
      </c>
      <c r="AT47" s="25">
        <f t="shared" si="65"/>
        <v>15.090721819680883</v>
      </c>
      <c r="AU47" s="25">
        <f t="shared" si="70"/>
        <v>-0.10500000000000001</v>
      </c>
      <c r="AV47" s="25">
        <f t="shared" si="66"/>
        <v>15.195721819680884</v>
      </c>
      <c r="AW47" s="23">
        <f t="shared" si="67"/>
        <v>4.9801462211390852</v>
      </c>
      <c r="AX47" s="24">
        <f t="shared" si="68"/>
        <v>5.9622238216495642</v>
      </c>
      <c r="AY47" s="24">
        <f t="shared" si="26"/>
        <v>0.24801739225904051</v>
      </c>
      <c r="AZ47" s="15"/>
      <c r="BB47" s="35">
        <f t="shared" si="69"/>
        <v>6.2102412139086045</v>
      </c>
    </row>
    <row r="48" spans="1:54" ht="15.75" thickBot="1" x14ac:dyDescent="0.3">
      <c r="A48" s="31">
        <v>39</v>
      </c>
      <c r="B48" s="32">
        <f t="shared" si="71"/>
        <v>8</v>
      </c>
      <c r="C48" s="32">
        <v>39</v>
      </c>
      <c r="D48" s="3">
        <f t="shared" si="40"/>
        <v>-34</v>
      </c>
      <c r="E48" s="4">
        <f t="shared" si="41"/>
        <v>20</v>
      </c>
      <c r="F48" s="48">
        <v>24.6</v>
      </c>
      <c r="G48" s="48">
        <v>28.5</v>
      </c>
      <c r="H48" s="48">
        <v>20.8</v>
      </c>
      <c r="I48" s="42">
        <v>1013</v>
      </c>
      <c r="J48" s="12">
        <f t="shared" si="27"/>
        <v>101.3</v>
      </c>
      <c r="K48" s="5">
        <f t="shared" si="42"/>
        <v>101.0984263372235</v>
      </c>
      <c r="L48" s="41">
        <v>9</v>
      </c>
      <c r="M48" s="12">
        <f t="shared" si="28"/>
        <v>2.4992999999999999</v>
      </c>
      <c r="N48" s="14">
        <f t="shared" si="43"/>
        <v>10</v>
      </c>
      <c r="O48" s="5">
        <f t="shared" si="44"/>
        <v>1.8687998694824419</v>
      </c>
      <c r="P48" s="48">
        <v>0.3</v>
      </c>
      <c r="Q48" s="10">
        <f t="shared" si="4"/>
        <v>2.2132883418679541E-2</v>
      </c>
      <c r="R48" s="5">
        <f t="shared" si="5"/>
        <v>10.547540003739778</v>
      </c>
      <c r="S48" s="6">
        <f t="shared" si="6"/>
        <v>30.317470016381542</v>
      </c>
      <c r="T48" s="5">
        <f t="shared" si="45"/>
        <v>0.11966910488753835</v>
      </c>
      <c r="U48" s="41">
        <v>74</v>
      </c>
      <c r="V48" s="5">
        <f t="shared" si="46"/>
        <v>3.0930816461558783</v>
      </c>
      <c r="W48" s="7">
        <f t="shared" si="47"/>
        <v>2.2888804181553501</v>
      </c>
      <c r="X48" s="7">
        <f t="shared" si="48"/>
        <v>0.80420122800052818</v>
      </c>
      <c r="Y48" s="7">
        <f t="shared" si="49"/>
        <v>0.12819335186107861</v>
      </c>
      <c r="Z48" s="8">
        <v>0.23</v>
      </c>
      <c r="AA48" s="6">
        <f t="shared" si="50"/>
        <v>8.1216058028796301</v>
      </c>
      <c r="AB48" s="6">
        <f t="shared" si="12"/>
        <v>0.59216607890703443</v>
      </c>
      <c r="AC48" s="18">
        <f t="shared" si="51"/>
        <v>-0.59341194567807209</v>
      </c>
      <c r="AD48" s="19">
        <f t="shared" si="31"/>
        <v>0.65413984986301366</v>
      </c>
      <c r="AE48" s="19">
        <f t="shared" si="52"/>
        <v>-0.26617153524398918</v>
      </c>
      <c r="AF48" s="19">
        <f t="shared" si="53"/>
        <v>-15.250505595998225</v>
      </c>
      <c r="AG48" s="20">
        <f t="shared" si="54"/>
        <v>1.774278905600239</v>
      </c>
      <c r="AH48" s="19">
        <f t="shared" si="55"/>
        <v>101.6586929699843</v>
      </c>
      <c r="AI48" s="19">
        <f t="shared" si="56"/>
        <v>13.554492395997906</v>
      </c>
      <c r="AJ48" s="19">
        <f t="shared" si="57"/>
        <v>1.0289826331364229</v>
      </c>
      <c r="AK48" s="21">
        <f t="shared" si="39"/>
        <v>964.9791190751431</v>
      </c>
      <c r="AL48" s="19">
        <f t="shared" si="58"/>
        <v>16.481843353803445</v>
      </c>
      <c r="AM48" s="19">
        <f t="shared" si="59"/>
        <v>40.401745757438093</v>
      </c>
      <c r="AN48" s="22">
        <f t="shared" si="60"/>
        <v>2.4429194000000001</v>
      </c>
      <c r="AO48" s="23">
        <f t="shared" si="61"/>
        <v>0.18479590413385524</v>
      </c>
      <c r="AP48" s="23">
        <f t="shared" si="62"/>
        <v>6.7063894308943082E-3</v>
      </c>
      <c r="AQ48" s="23">
        <f t="shared" si="21"/>
        <v>1.0967575326566571E-2</v>
      </c>
      <c r="AR48" s="24">
        <f t="shared" si="63"/>
        <v>0.94397537601601578</v>
      </c>
      <c r="AS48" s="24">
        <f t="shared" si="64"/>
        <v>3.4257612550507216E-2</v>
      </c>
      <c r="AT48" s="25">
        <f t="shared" si="65"/>
        <v>7.5294397239725956</v>
      </c>
      <c r="AU48" s="25">
        <f t="shared" si="70"/>
        <v>-0.45500000000000007</v>
      </c>
      <c r="AV48" s="25">
        <f t="shared" si="66"/>
        <v>7.9844397239725957</v>
      </c>
      <c r="AW48" s="23">
        <f t="shared" si="67"/>
        <v>5.6478169326198717</v>
      </c>
      <c r="AX48" s="24">
        <f t="shared" si="68"/>
        <v>3.0852898751855031</v>
      </c>
      <c r="AY48" s="24">
        <f t="shared" si="26"/>
        <v>0.15559743602332241</v>
      </c>
      <c r="AZ48" s="15"/>
      <c r="BB48" s="35">
        <f t="shared" si="69"/>
        <v>3.2408873112088257</v>
      </c>
    </row>
    <row r="49" spans="1:54" ht="15.75" thickBot="1" x14ac:dyDescent="0.3">
      <c r="A49" s="31">
        <v>40</v>
      </c>
      <c r="B49" s="32">
        <f t="shared" si="71"/>
        <v>9</v>
      </c>
      <c r="C49" s="32">
        <v>40</v>
      </c>
      <c r="D49" s="3">
        <f t="shared" si="40"/>
        <v>-34</v>
      </c>
      <c r="E49" s="4">
        <f t="shared" si="41"/>
        <v>20</v>
      </c>
      <c r="F49" s="48">
        <v>20.5</v>
      </c>
      <c r="G49" s="48">
        <v>25.7</v>
      </c>
      <c r="H49" s="48">
        <v>15.2</v>
      </c>
      <c r="I49" s="42">
        <v>1013</v>
      </c>
      <c r="J49" s="12">
        <f t="shared" si="27"/>
        <v>101.3</v>
      </c>
      <c r="K49" s="5">
        <f t="shared" si="42"/>
        <v>101.0984263372235</v>
      </c>
      <c r="L49" s="41">
        <v>9</v>
      </c>
      <c r="M49" s="12">
        <f t="shared" si="28"/>
        <v>2.4992999999999999</v>
      </c>
      <c r="N49" s="14">
        <f t="shared" si="43"/>
        <v>10</v>
      </c>
      <c r="O49" s="5">
        <f t="shared" si="44"/>
        <v>1.8687998694824419</v>
      </c>
      <c r="P49" s="48">
        <v>7.5</v>
      </c>
      <c r="Q49" s="10">
        <f t="shared" si="4"/>
        <v>0.55460463485588618</v>
      </c>
      <c r="R49" s="5">
        <f t="shared" si="5"/>
        <v>21.21376411474542</v>
      </c>
      <c r="S49" s="6">
        <f t="shared" si="6"/>
        <v>30.189149688082491</v>
      </c>
      <c r="T49" s="5">
        <f t="shared" si="45"/>
        <v>0.59863823098044133</v>
      </c>
      <c r="U49" s="41">
        <v>55</v>
      </c>
      <c r="V49" s="5">
        <f t="shared" si="46"/>
        <v>2.4116414894621583</v>
      </c>
      <c r="W49" s="7">
        <f t="shared" si="47"/>
        <v>1.3264028192041872</v>
      </c>
      <c r="X49" s="7">
        <f t="shared" si="48"/>
        <v>1.085238670257971</v>
      </c>
      <c r="Y49" s="7">
        <f t="shared" si="49"/>
        <v>0.17876261210128072</v>
      </c>
      <c r="Z49" s="8">
        <v>0.23</v>
      </c>
      <c r="AA49" s="6">
        <f t="shared" si="50"/>
        <v>16.334598368353973</v>
      </c>
      <c r="AB49" s="6">
        <f t="shared" si="12"/>
        <v>3.9062467321741146</v>
      </c>
      <c r="AC49" s="18">
        <f t="shared" si="51"/>
        <v>-0.59341194567807209</v>
      </c>
      <c r="AD49" s="19">
        <f t="shared" si="31"/>
        <v>0.67135405643835611</v>
      </c>
      <c r="AE49" s="19">
        <f t="shared" si="52"/>
        <v>-0.26065289016130905</v>
      </c>
      <c r="AF49" s="19">
        <f t="shared" si="53"/>
        <v>-14.934310524130028</v>
      </c>
      <c r="AG49" s="20">
        <f t="shared" si="54"/>
        <v>1.7701758019060141</v>
      </c>
      <c r="AH49" s="19">
        <f t="shared" si="55"/>
        <v>101.42360244540068</v>
      </c>
      <c r="AI49" s="19">
        <f t="shared" si="56"/>
        <v>13.52314699272009</v>
      </c>
      <c r="AJ49" s="19">
        <f t="shared" si="57"/>
        <v>1.028620034985898</v>
      </c>
      <c r="AK49" s="21">
        <f t="shared" si="39"/>
        <v>960.89479286670462</v>
      </c>
      <c r="AL49" s="19">
        <f t="shared" si="58"/>
        <v>16.412083062163315</v>
      </c>
      <c r="AM49" s="19">
        <f t="shared" si="59"/>
        <v>40.230743187743194</v>
      </c>
      <c r="AN49" s="22">
        <f t="shared" si="60"/>
        <v>2.4525994999999998</v>
      </c>
      <c r="AO49" s="23">
        <f t="shared" si="61"/>
        <v>0.14870270709512434</v>
      </c>
      <c r="AP49" s="23">
        <f t="shared" si="62"/>
        <v>8.0476673170731712E-3</v>
      </c>
      <c r="AQ49" s="23">
        <f t="shared" si="21"/>
        <v>1.3161090391879886E-2</v>
      </c>
      <c r="AR49" s="24">
        <f t="shared" si="63"/>
        <v>0.91869033967934333</v>
      </c>
      <c r="AS49" s="24">
        <f t="shared" si="64"/>
        <v>4.9718760105818632E-2</v>
      </c>
      <c r="AT49" s="25">
        <f t="shared" si="65"/>
        <v>12.428351636179858</v>
      </c>
      <c r="AU49" s="25">
        <f t="shared" si="70"/>
        <v>-0.53200000000000014</v>
      </c>
      <c r="AV49" s="25">
        <f t="shared" si="66"/>
        <v>12.960351636179858</v>
      </c>
      <c r="AW49" s="23">
        <f t="shared" si="67"/>
        <v>5.7266594570452769</v>
      </c>
      <c r="AX49" s="24">
        <f t="shared" si="68"/>
        <v>4.8546653650568743</v>
      </c>
      <c r="AY49" s="24">
        <f t="shared" si="26"/>
        <v>0.30899176718202703</v>
      </c>
      <c r="AZ49" s="15"/>
      <c r="BB49" s="35">
        <f t="shared" si="69"/>
        <v>5.1636571322389013</v>
      </c>
    </row>
    <row r="50" spans="1:54" ht="15.75" thickBot="1" x14ac:dyDescent="0.3">
      <c r="A50" s="31">
        <v>41</v>
      </c>
      <c r="B50" s="32">
        <f t="shared" si="71"/>
        <v>10</v>
      </c>
      <c r="C50" s="32">
        <v>41</v>
      </c>
      <c r="D50" s="3">
        <f t="shared" si="40"/>
        <v>-34</v>
      </c>
      <c r="E50" s="4">
        <f t="shared" si="41"/>
        <v>20</v>
      </c>
      <c r="F50" s="48">
        <v>17</v>
      </c>
      <c r="G50" s="48">
        <v>21.9</v>
      </c>
      <c r="H50" s="48">
        <v>12.2</v>
      </c>
      <c r="I50" s="42">
        <v>1013</v>
      </c>
      <c r="J50" s="12">
        <f t="shared" si="27"/>
        <v>101.3</v>
      </c>
      <c r="K50" s="5">
        <f t="shared" si="42"/>
        <v>101.0984263372235</v>
      </c>
      <c r="L50" s="41">
        <v>6</v>
      </c>
      <c r="M50" s="12">
        <f t="shared" si="28"/>
        <v>1.6661999999999999</v>
      </c>
      <c r="N50" s="14">
        <f t="shared" si="43"/>
        <v>10</v>
      </c>
      <c r="O50" s="5">
        <f t="shared" si="44"/>
        <v>1.2458665796549611</v>
      </c>
      <c r="P50" s="48">
        <v>0.2</v>
      </c>
      <c r="Q50" s="10">
        <f t="shared" si="4"/>
        <v>1.4824141603731555E-2</v>
      </c>
      <c r="R50" s="5">
        <f t="shared" si="5"/>
        <v>10.311065449715437</v>
      </c>
      <c r="S50" s="6">
        <f t="shared" si="6"/>
        <v>30.058510812502195</v>
      </c>
      <c r="T50" s="5">
        <f t="shared" si="45"/>
        <v>0.11309474358011579</v>
      </c>
      <c r="U50" s="41">
        <v>66</v>
      </c>
      <c r="V50" s="5">
        <f t="shared" si="46"/>
        <v>1.9377294930466029</v>
      </c>
      <c r="W50" s="7">
        <f t="shared" si="47"/>
        <v>1.278901465410758</v>
      </c>
      <c r="X50" s="7">
        <f t="shared" si="48"/>
        <v>0.65882802763584492</v>
      </c>
      <c r="Y50" s="7">
        <f t="shared" si="49"/>
        <v>0.18167606396362282</v>
      </c>
      <c r="Z50" s="8">
        <v>0.23</v>
      </c>
      <c r="AA50" s="6">
        <f t="shared" si="50"/>
        <v>7.9395203962808871</v>
      </c>
      <c r="AB50" s="6">
        <f t="shared" si="12"/>
        <v>0.71568003686904369</v>
      </c>
      <c r="AC50" s="18">
        <f t="shared" si="51"/>
        <v>-0.59341194567807209</v>
      </c>
      <c r="AD50" s="19">
        <f t="shared" si="31"/>
        <v>0.68856826301369856</v>
      </c>
      <c r="AE50" s="19">
        <f t="shared" si="52"/>
        <v>-0.2550602952495879</v>
      </c>
      <c r="AF50" s="19">
        <f t="shared" si="53"/>
        <v>-14.613878439162066</v>
      </c>
      <c r="AG50" s="20">
        <f t="shared" si="54"/>
        <v>1.7660340463372861</v>
      </c>
      <c r="AH50" s="19">
        <f t="shared" si="55"/>
        <v>101.18629733153776</v>
      </c>
      <c r="AI50" s="19">
        <f t="shared" si="56"/>
        <v>13.491506310871701</v>
      </c>
      <c r="AJ50" s="19">
        <f t="shared" si="57"/>
        <v>1.0282481714156715</v>
      </c>
      <c r="AK50" s="21">
        <f t="shared" si="39"/>
        <v>956.73666928296484</v>
      </c>
      <c r="AL50" s="19">
        <f t="shared" si="58"/>
        <v>16.341062311353042</v>
      </c>
      <c r="AM50" s="19">
        <f t="shared" si="59"/>
        <v>40.056650869539176</v>
      </c>
      <c r="AN50" s="22">
        <f t="shared" si="60"/>
        <v>2.4608629999999998</v>
      </c>
      <c r="AO50" s="23">
        <f t="shared" si="61"/>
        <v>0.12279265315310406</v>
      </c>
      <c r="AP50" s="23">
        <f t="shared" si="62"/>
        <v>9.7045399999999993E-3</v>
      </c>
      <c r="AQ50" s="23">
        <f t="shared" si="21"/>
        <v>1.3815331099354417E-2</v>
      </c>
      <c r="AR50" s="24">
        <f t="shared" si="63"/>
        <v>0.89886878739222886</v>
      </c>
      <c r="AS50" s="24">
        <f t="shared" si="64"/>
        <v>7.1039332386791665E-2</v>
      </c>
      <c r="AT50" s="25">
        <f t="shared" si="65"/>
        <v>7.2238403594118434</v>
      </c>
      <c r="AU50" s="25">
        <f t="shared" si="70"/>
        <v>-0.11200000000000011</v>
      </c>
      <c r="AV50" s="25">
        <f t="shared" si="66"/>
        <v>7.3358403594118435</v>
      </c>
      <c r="AW50" s="23">
        <f t="shared" si="67"/>
        <v>3.8638177866625263</v>
      </c>
      <c r="AX50" s="24">
        <f t="shared" si="68"/>
        <v>2.6795306883672505</v>
      </c>
      <c r="AY50" s="24">
        <f t="shared" si="26"/>
        <v>0.18083711724629808</v>
      </c>
      <c r="AZ50" s="15"/>
      <c r="BB50" s="35">
        <f t="shared" si="69"/>
        <v>2.8603678056135484</v>
      </c>
    </row>
    <row r="51" spans="1:54" ht="15.75" thickBot="1" x14ac:dyDescent="0.3">
      <c r="A51" s="31">
        <v>42</v>
      </c>
      <c r="B51" s="32">
        <f t="shared" si="71"/>
        <v>11</v>
      </c>
      <c r="C51" s="32">
        <v>42</v>
      </c>
      <c r="D51" s="3">
        <f t="shared" si="40"/>
        <v>-34</v>
      </c>
      <c r="E51" s="4">
        <f t="shared" si="41"/>
        <v>20</v>
      </c>
      <c r="F51" s="48">
        <v>18.899999999999999</v>
      </c>
      <c r="G51" s="48">
        <v>25.4</v>
      </c>
      <c r="H51" s="48">
        <v>12.4</v>
      </c>
      <c r="I51" s="42">
        <v>1013</v>
      </c>
      <c r="J51" s="12">
        <f t="shared" si="27"/>
        <v>101.3</v>
      </c>
      <c r="K51" s="5">
        <f t="shared" si="42"/>
        <v>101.0984263372235</v>
      </c>
      <c r="L51" s="41">
        <v>5</v>
      </c>
      <c r="M51" s="12">
        <f t="shared" si="28"/>
        <v>1.3885000000000001</v>
      </c>
      <c r="N51" s="14">
        <f t="shared" si="43"/>
        <v>10</v>
      </c>
      <c r="O51" s="5">
        <f t="shared" si="44"/>
        <v>1.0382221497124677</v>
      </c>
      <c r="P51" s="48">
        <v>8.8000000000000007</v>
      </c>
      <c r="Q51" s="10">
        <f t="shared" si="4"/>
        <v>0.65380922632396665</v>
      </c>
      <c r="R51" s="5">
        <f t="shared" si="5"/>
        <v>23.006675401674027</v>
      </c>
      <c r="S51" s="6">
        <f t="shared" si="6"/>
        <v>29.925587051197223</v>
      </c>
      <c r="T51" s="5">
        <f t="shared" si="45"/>
        <v>0.68787477048064705</v>
      </c>
      <c r="U51" s="41">
        <v>70</v>
      </c>
      <c r="V51" s="5">
        <f t="shared" si="46"/>
        <v>2.1837220170333547</v>
      </c>
      <c r="W51" s="7">
        <f t="shared" si="47"/>
        <v>1.5286054119233481</v>
      </c>
      <c r="X51" s="7">
        <f t="shared" si="48"/>
        <v>0.65511660511000658</v>
      </c>
      <c r="Y51" s="7">
        <f t="shared" si="49"/>
        <v>0.16690850375105767</v>
      </c>
      <c r="Z51" s="8">
        <v>0.23</v>
      </c>
      <c r="AA51" s="6">
        <f t="shared" si="50"/>
        <v>17.715140059289002</v>
      </c>
      <c r="AB51" s="6">
        <f t="shared" si="12"/>
        <v>4.1074051119855373</v>
      </c>
      <c r="AC51" s="18">
        <f t="shared" si="51"/>
        <v>-0.59341194567807209</v>
      </c>
      <c r="AD51" s="19">
        <f t="shared" si="31"/>
        <v>0.70578246958904101</v>
      </c>
      <c r="AE51" s="19">
        <f t="shared" si="52"/>
        <v>-0.24939582827534199</v>
      </c>
      <c r="AF51" s="19">
        <f t="shared" si="53"/>
        <v>-14.289328388346537</v>
      </c>
      <c r="AG51" s="20">
        <f t="shared" si="54"/>
        <v>1.7618553852366028</v>
      </c>
      <c r="AH51" s="19">
        <f t="shared" si="55"/>
        <v>100.94687768645311</v>
      </c>
      <c r="AI51" s="19">
        <f t="shared" si="56"/>
        <v>13.459583691527081</v>
      </c>
      <c r="AJ51" s="19">
        <f t="shared" si="57"/>
        <v>1.0278671691548753</v>
      </c>
      <c r="AK51" s="21">
        <f t="shared" si="39"/>
        <v>952.50581974245506</v>
      </c>
      <c r="AL51" s="19">
        <f t="shared" si="58"/>
        <v>16.268799401201132</v>
      </c>
      <c r="AM51" s="19">
        <f t="shared" si="59"/>
        <v>39.879513660977111</v>
      </c>
      <c r="AN51" s="22">
        <f t="shared" si="60"/>
        <v>2.4563771000000001</v>
      </c>
      <c r="AO51" s="23">
        <f t="shared" si="61"/>
        <v>0.13633615950962102</v>
      </c>
      <c r="AP51" s="23">
        <f t="shared" si="62"/>
        <v>8.7289513227513226E-3</v>
      </c>
      <c r="AQ51" s="23">
        <f t="shared" si="21"/>
        <v>1.1810232129145727E-2</v>
      </c>
      <c r="AR51" s="24">
        <f t="shared" si="63"/>
        <v>0.92027998793286003</v>
      </c>
      <c r="AS51" s="24">
        <f t="shared" si="64"/>
        <v>5.8921120023196986E-2</v>
      </c>
      <c r="AT51" s="25">
        <f t="shared" si="65"/>
        <v>13.607734947303465</v>
      </c>
      <c r="AU51" s="25">
        <f t="shared" si="70"/>
        <v>0.14000000000000001</v>
      </c>
      <c r="AV51" s="25">
        <f t="shared" si="66"/>
        <v>13.467734947303464</v>
      </c>
      <c r="AW51" s="23">
        <f t="shared" si="67"/>
        <v>3.1989042613530332</v>
      </c>
      <c r="AX51" s="24">
        <f t="shared" si="68"/>
        <v>5.0456776179794982</v>
      </c>
      <c r="AY51" s="24">
        <f t="shared" si="26"/>
        <v>0.12347835744496946</v>
      </c>
      <c r="AZ51" s="15"/>
      <c r="BB51" s="35">
        <f t="shared" si="69"/>
        <v>5.1691559754244674</v>
      </c>
    </row>
    <row r="52" spans="1:54" ht="15.75" thickBot="1" x14ac:dyDescent="0.3">
      <c r="A52" s="31">
        <v>43</v>
      </c>
      <c r="B52" s="32">
        <f t="shared" si="71"/>
        <v>12</v>
      </c>
      <c r="C52" s="32">
        <v>43</v>
      </c>
      <c r="D52" s="3">
        <f t="shared" si="40"/>
        <v>-34</v>
      </c>
      <c r="E52" s="4">
        <f t="shared" si="41"/>
        <v>20</v>
      </c>
      <c r="F52" s="48">
        <v>19</v>
      </c>
      <c r="G52" s="48">
        <v>25</v>
      </c>
      <c r="H52" s="48">
        <v>12.9</v>
      </c>
      <c r="I52" s="42">
        <v>1013</v>
      </c>
      <c r="J52" s="12">
        <f t="shared" si="27"/>
        <v>101.3</v>
      </c>
      <c r="K52" s="5">
        <f t="shared" si="42"/>
        <v>101.0984263372235</v>
      </c>
      <c r="L52" s="41">
        <v>10</v>
      </c>
      <c r="M52" s="12">
        <f t="shared" si="28"/>
        <v>2.7770000000000001</v>
      </c>
      <c r="N52" s="14">
        <f t="shared" si="43"/>
        <v>10</v>
      </c>
      <c r="O52" s="5">
        <f t="shared" si="44"/>
        <v>2.0764442994249355</v>
      </c>
      <c r="P52" s="48">
        <v>2.2000000000000002</v>
      </c>
      <c r="Q52" s="10">
        <f t="shared" si="4"/>
        <v>0.16384417540888924</v>
      </c>
      <c r="R52" s="5">
        <f t="shared" si="5"/>
        <v>13.177100349537398</v>
      </c>
      <c r="S52" s="6">
        <f t="shared" si="6"/>
        <v>29.79041307759422</v>
      </c>
      <c r="T52" s="5">
        <f t="shared" si="45"/>
        <v>0.24714128251732448</v>
      </c>
      <c r="U52" s="41">
        <v>73</v>
      </c>
      <c r="V52" s="5">
        <f t="shared" si="46"/>
        <v>2.1973935014182744</v>
      </c>
      <c r="W52" s="7">
        <f t="shared" si="47"/>
        <v>1.6040972560353404</v>
      </c>
      <c r="X52" s="7">
        <f t="shared" si="48"/>
        <v>0.59329624538293402</v>
      </c>
      <c r="Y52" s="7">
        <f t="shared" si="49"/>
        <v>0.16268585443261255</v>
      </c>
      <c r="Z52" s="8">
        <v>0.23</v>
      </c>
      <c r="AA52" s="6">
        <f t="shared" si="50"/>
        <v>10.146367269143797</v>
      </c>
      <c r="AB52" s="6">
        <f t="shared" si="12"/>
        <v>1.438797592613394</v>
      </c>
      <c r="AC52" s="18">
        <f t="shared" si="51"/>
        <v>-0.59341194567807209</v>
      </c>
      <c r="AD52" s="19">
        <f t="shared" si="31"/>
        <v>0.72299667616438346</v>
      </c>
      <c r="AE52" s="19">
        <f t="shared" si="52"/>
        <v>-0.24366157240950947</v>
      </c>
      <c r="AF52" s="19">
        <f t="shared" si="53"/>
        <v>-13.960779728586198</v>
      </c>
      <c r="AG52" s="20">
        <f t="shared" si="54"/>
        <v>1.7576415265320458</v>
      </c>
      <c r="AH52" s="19">
        <f t="shared" si="55"/>
        <v>100.70544136721753</v>
      </c>
      <c r="AI52" s="19">
        <f t="shared" si="56"/>
        <v>13.427392182295671</v>
      </c>
      <c r="AJ52" s="19">
        <f t="shared" si="57"/>
        <v>1.0274771585896716</v>
      </c>
      <c r="AK52" s="21">
        <f t="shared" si="39"/>
        <v>948.20334787066531</v>
      </c>
      <c r="AL52" s="19">
        <f t="shared" si="58"/>
        <v>16.195313181630965</v>
      </c>
      <c r="AM52" s="19">
        <f t="shared" si="59"/>
        <v>39.699377768649015</v>
      </c>
      <c r="AN52" s="22">
        <f t="shared" si="60"/>
        <v>2.4561409999999997</v>
      </c>
      <c r="AO52" s="23">
        <f t="shared" si="61"/>
        <v>0.13708267718742603</v>
      </c>
      <c r="AP52" s="23">
        <f t="shared" si="62"/>
        <v>8.6830094736842101E-3</v>
      </c>
      <c r="AQ52" s="23">
        <f t="shared" si="21"/>
        <v>1.4813136551668868E-2</v>
      </c>
      <c r="AR52" s="24">
        <f t="shared" si="63"/>
        <v>0.90247830939493323</v>
      </c>
      <c r="AS52" s="24">
        <f t="shared" si="64"/>
        <v>5.7164244753964408E-2</v>
      </c>
      <c r="AT52" s="25">
        <f t="shared" si="65"/>
        <v>8.7075696765304027</v>
      </c>
      <c r="AU52" s="25">
        <f t="shared" si="70"/>
        <v>3.5000000000000003E-2</v>
      </c>
      <c r="AV52" s="25">
        <f t="shared" si="66"/>
        <v>8.6725696765304026</v>
      </c>
      <c r="AW52" s="23">
        <f t="shared" si="67"/>
        <v>6.3956189920685897</v>
      </c>
      <c r="AX52" s="24">
        <f t="shared" si="68"/>
        <v>3.1866273230180684</v>
      </c>
      <c r="AY52" s="24">
        <f t="shared" si="26"/>
        <v>0.21690954007160396</v>
      </c>
      <c r="AZ52" s="15"/>
      <c r="BB52" s="35">
        <f t="shared" si="69"/>
        <v>3.4035368630896725</v>
      </c>
    </row>
    <row r="53" spans="1:54" ht="15.75" thickBot="1" x14ac:dyDescent="0.3">
      <c r="A53" s="31">
        <v>44</v>
      </c>
      <c r="B53" s="32">
        <f t="shared" si="71"/>
        <v>13</v>
      </c>
      <c r="C53" s="32">
        <v>44</v>
      </c>
      <c r="D53" s="3">
        <f t="shared" si="40"/>
        <v>-34</v>
      </c>
      <c r="E53" s="4">
        <f t="shared" si="41"/>
        <v>20</v>
      </c>
      <c r="F53" s="48">
        <v>19.399999999999999</v>
      </c>
      <c r="G53" s="48">
        <v>24.2</v>
      </c>
      <c r="H53" s="48">
        <v>14.6</v>
      </c>
      <c r="I53" s="42">
        <v>1013</v>
      </c>
      <c r="J53" s="12">
        <f t="shared" si="27"/>
        <v>101.3</v>
      </c>
      <c r="K53" s="5">
        <f t="shared" si="42"/>
        <v>101.0984263372235</v>
      </c>
      <c r="L53" s="41">
        <v>7</v>
      </c>
      <c r="M53" s="12">
        <f t="shared" si="28"/>
        <v>1.9439</v>
      </c>
      <c r="N53" s="14">
        <f t="shared" si="43"/>
        <v>10</v>
      </c>
      <c r="O53" s="5">
        <f t="shared" si="44"/>
        <v>1.4535110095974548</v>
      </c>
      <c r="P53" s="48">
        <v>4.8</v>
      </c>
      <c r="Q53" s="10">
        <f t="shared" si="4"/>
        <v>0.35834414904772188</v>
      </c>
      <c r="R53" s="5">
        <f t="shared" si="5"/>
        <v>16.959288474362079</v>
      </c>
      <c r="S53" s="6">
        <f t="shared" si="6"/>
        <v>29.653024571275441</v>
      </c>
      <c r="T53" s="5">
        <f t="shared" si="45"/>
        <v>0.42209794857037897</v>
      </c>
      <c r="U53" s="41">
        <v>85</v>
      </c>
      <c r="V53" s="5">
        <f t="shared" si="46"/>
        <v>2.2528311876532934</v>
      </c>
      <c r="W53" s="7">
        <f t="shared" si="47"/>
        <v>1.9149065095052993</v>
      </c>
      <c r="X53" s="7">
        <f t="shared" si="48"/>
        <v>0.3379246781479941</v>
      </c>
      <c r="Y53" s="7">
        <f t="shared" si="49"/>
        <v>0.14626779414278104</v>
      </c>
      <c r="Z53" s="8">
        <v>0.23</v>
      </c>
      <c r="AA53" s="6">
        <f t="shared" si="50"/>
        <v>13.058652125258801</v>
      </c>
      <c r="AB53" s="6">
        <f t="shared" si="12"/>
        <v>2.220880577101279</v>
      </c>
      <c r="AC53" s="18">
        <f t="shared" si="51"/>
        <v>-0.59341194567807209</v>
      </c>
      <c r="AD53" s="19">
        <f t="shared" si="31"/>
        <v>0.74021088273972591</v>
      </c>
      <c r="AE53" s="19">
        <f t="shared" si="52"/>
        <v>-0.23785961483993981</v>
      </c>
      <c r="AF53" s="19">
        <f t="shared" si="53"/>
        <v>-13.628352046935875</v>
      </c>
      <c r="AG53" s="20">
        <f t="shared" si="54"/>
        <v>1.7533941390913663</v>
      </c>
      <c r="AH53" s="19">
        <f t="shared" si="55"/>
        <v>100.46208399290973</v>
      </c>
      <c r="AI53" s="19">
        <f t="shared" si="56"/>
        <v>13.394944532387964</v>
      </c>
      <c r="AJ53" s="19">
        <f t="shared" si="57"/>
        <v>1.0270782737038913</v>
      </c>
      <c r="AK53" s="21">
        <f t="shared" si="39"/>
        <v>943.83038931815713</v>
      </c>
      <c r="AL53" s="19">
        <f t="shared" si="58"/>
        <v>16.120623049554126</v>
      </c>
      <c r="AM53" s="19">
        <f t="shared" si="59"/>
        <v>39.516290739972604</v>
      </c>
      <c r="AN53" s="22">
        <f t="shared" si="60"/>
        <v>2.4551965999999998</v>
      </c>
      <c r="AO53" s="23">
        <f t="shared" si="61"/>
        <v>0.14010346184663477</v>
      </c>
      <c r="AP53" s="23">
        <f t="shared" si="62"/>
        <v>8.5039783505154645E-3</v>
      </c>
      <c r="AQ53" s="23">
        <f t="shared" si="21"/>
        <v>1.2706591244185359E-2</v>
      </c>
      <c r="AR53" s="24">
        <f t="shared" si="63"/>
        <v>0.91684715117117721</v>
      </c>
      <c r="AS53" s="24">
        <f t="shared" si="64"/>
        <v>5.5650647182625253E-2</v>
      </c>
      <c r="AT53" s="25">
        <f t="shared" si="65"/>
        <v>10.837771548157523</v>
      </c>
      <c r="AU53" s="25">
        <f t="shared" si="70"/>
        <v>0.14000000000000001</v>
      </c>
      <c r="AV53" s="25">
        <f t="shared" si="66"/>
        <v>10.697771548157522</v>
      </c>
      <c r="AW53" s="23">
        <f t="shared" si="67"/>
        <v>4.4708130848862249</v>
      </c>
      <c r="AX53" s="24">
        <f t="shared" si="68"/>
        <v>3.9948822704496654</v>
      </c>
      <c r="AY53" s="24">
        <f t="shared" si="26"/>
        <v>8.407689051191447E-2</v>
      </c>
      <c r="AZ53" s="15"/>
      <c r="BB53" s="35">
        <f t="shared" si="69"/>
        <v>4.0789591609615794</v>
      </c>
    </row>
    <row r="54" spans="1:54" ht="15.75" thickBot="1" x14ac:dyDescent="0.3">
      <c r="A54" s="31">
        <v>45</v>
      </c>
      <c r="B54" s="32">
        <f t="shared" si="71"/>
        <v>14</v>
      </c>
      <c r="C54" s="32">
        <v>45</v>
      </c>
      <c r="D54" s="3">
        <f t="shared" si="40"/>
        <v>-34</v>
      </c>
      <c r="E54" s="4">
        <f t="shared" si="41"/>
        <v>20</v>
      </c>
      <c r="F54" s="48">
        <v>21</v>
      </c>
      <c r="G54" s="48">
        <v>30.2</v>
      </c>
      <c r="H54" s="48">
        <v>11.7</v>
      </c>
      <c r="I54" s="42">
        <v>1013</v>
      </c>
      <c r="J54" s="12">
        <f t="shared" si="27"/>
        <v>101.3</v>
      </c>
      <c r="K54" s="5">
        <f t="shared" si="42"/>
        <v>101.0984263372235</v>
      </c>
      <c r="L54" s="41">
        <v>7</v>
      </c>
      <c r="M54" s="12">
        <f t="shared" si="28"/>
        <v>1.9439</v>
      </c>
      <c r="N54" s="14">
        <f t="shared" si="43"/>
        <v>10</v>
      </c>
      <c r="O54" s="5">
        <f t="shared" si="44"/>
        <v>1.4535110095974548</v>
      </c>
      <c r="P54" s="48">
        <v>11.2</v>
      </c>
      <c r="Q54" s="10">
        <f t="shared" si="4"/>
        <v>0.83818199234496249</v>
      </c>
      <c r="R54" s="5">
        <f t="shared" si="5"/>
        <v>26.315550579351957</v>
      </c>
      <c r="S54" s="6">
        <f t="shared" si="6"/>
        <v>29.51345821078003</v>
      </c>
      <c r="T54" s="5">
        <f t="shared" si="45"/>
        <v>0.85372180814612186</v>
      </c>
      <c r="U54" s="41">
        <v>55</v>
      </c>
      <c r="V54" s="5">
        <f t="shared" si="46"/>
        <v>2.4870056176343671</v>
      </c>
      <c r="W54" s="7">
        <f t="shared" si="47"/>
        <v>1.3678530896989021</v>
      </c>
      <c r="X54" s="7">
        <f t="shared" si="48"/>
        <v>1.119152527935465</v>
      </c>
      <c r="Y54" s="7">
        <f t="shared" si="49"/>
        <v>0.17626264763928032</v>
      </c>
      <c r="Z54" s="8">
        <v>0.23</v>
      </c>
      <c r="AA54" s="6">
        <f t="shared" si="50"/>
        <v>20.262973946101006</v>
      </c>
      <c r="AB54" s="6">
        <f t="shared" si="12"/>
        <v>5.5525073096229365</v>
      </c>
      <c r="AC54" s="18">
        <f t="shared" si="51"/>
        <v>-0.59341194567807209</v>
      </c>
      <c r="AD54" s="19">
        <f t="shared" si="31"/>
        <v>0.75742508931506847</v>
      </c>
      <c r="AE54" s="19">
        <f t="shared" si="52"/>
        <v>-0.23199204542739821</v>
      </c>
      <c r="AF54" s="19">
        <f t="shared" si="53"/>
        <v>-13.292165083597185</v>
      </c>
      <c r="AG54" s="20">
        <f t="shared" si="54"/>
        <v>1.7491148522215658</v>
      </c>
      <c r="AH54" s="19">
        <f t="shared" si="55"/>
        <v>100.21689891594441</v>
      </c>
      <c r="AI54" s="19">
        <f t="shared" si="56"/>
        <v>13.362253188792588</v>
      </c>
      <c r="AJ54" s="19">
        <f t="shared" si="57"/>
        <v>1.0266706520175066</v>
      </c>
      <c r="AK54" s="21">
        <f t="shared" si="39"/>
        <v>939.38811153143502</v>
      </c>
      <c r="AL54" s="19">
        <f t="shared" si="58"/>
        <v>16.044748944956911</v>
      </c>
      <c r="AM54" s="19">
        <f t="shared" si="59"/>
        <v>39.330301453598125</v>
      </c>
      <c r="AN54" s="22">
        <f t="shared" si="60"/>
        <v>2.451419</v>
      </c>
      <c r="AO54" s="23">
        <f t="shared" si="61"/>
        <v>0.15275657345416921</v>
      </c>
      <c r="AP54" s="23">
        <f t="shared" si="62"/>
        <v>7.8560561904761905E-3</v>
      </c>
      <c r="AQ54" s="23">
        <f t="shared" si="21"/>
        <v>1.1738470006533141E-2</v>
      </c>
      <c r="AR54" s="24">
        <f t="shared" si="63"/>
        <v>0.92863936955439363</v>
      </c>
      <c r="AS54" s="24">
        <f t="shared" si="64"/>
        <v>4.7758619501219152E-2</v>
      </c>
      <c r="AT54" s="25">
        <f t="shared" si="65"/>
        <v>14.710466636478071</v>
      </c>
      <c r="AU54" s="25">
        <f t="shared" si="70"/>
        <v>0.27300000000000019</v>
      </c>
      <c r="AV54" s="25">
        <f t="shared" si="66"/>
        <v>14.437466636478071</v>
      </c>
      <c r="AW54" s="23">
        <f t="shared" si="67"/>
        <v>4.4464986697406843</v>
      </c>
      <c r="AX54" s="24">
        <f t="shared" si="68"/>
        <v>5.4691588485124685</v>
      </c>
      <c r="AY54" s="24">
        <f t="shared" si="26"/>
        <v>0.23766170663708497</v>
      </c>
      <c r="AZ54" s="15"/>
      <c r="BB54" s="35">
        <f t="shared" si="69"/>
        <v>5.7068205551495534</v>
      </c>
    </row>
    <row r="55" spans="1:54" ht="15.75" thickBot="1" x14ac:dyDescent="0.3">
      <c r="A55" s="31">
        <v>46</v>
      </c>
      <c r="B55" s="32">
        <f t="shared" si="71"/>
        <v>15</v>
      </c>
      <c r="C55" s="32">
        <v>46</v>
      </c>
      <c r="D55" s="3">
        <f t="shared" si="40"/>
        <v>-34</v>
      </c>
      <c r="E55" s="4">
        <f t="shared" si="41"/>
        <v>20</v>
      </c>
      <c r="F55" s="48">
        <v>23.3</v>
      </c>
      <c r="G55" s="48">
        <v>32.4</v>
      </c>
      <c r="H55" s="48">
        <v>14.2</v>
      </c>
      <c r="I55" s="42">
        <v>1013</v>
      </c>
      <c r="J55" s="12">
        <f t="shared" si="27"/>
        <v>101.3</v>
      </c>
      <c r="K55" s="5">
        <f t="shared" si="42"/>
        <v>101.0984263372235</v>
      </c>
      <c r="L55" s="41">
        <v>9</v>
      </c>
      <c r="M55" s="12">
        <f t="shared" si="28"/>
        <v>2.4992999999999999</v>
      </c>
      <c r="N55" s="14">
        <f t="shared" si="43"/>
        <v>10</v>
      </c>
      <c r="O55" s="5">
        <f t="shared" si="44"/>
        <v>1.8687998694824419</v>
      </c>
      <c r="P55" s="48">
        <v>11.5</v>
      </c>
      <c r="Q55" s="10">
        <f t="shared" si="4"/>
        <v>0.86275902440444063</v>
      </c>
      <c r="R55" s="5">
        <f t="shared" si="5"/>
        <v>26.670188995172389</v>
      </c>
      <c r="S55" s="6">
        <f t="shared" si="6"/>
        <v>29.371751664933818</v>
      </c>
      <c r="T55" s="5">
        <f t="shared" si="45"/>
        <v>0.87582934631263021</v>
      </c>
      <c r="U55" s="41">
        <v>60</v>
      </c>
      <c r="V55" s="5">
        <f t="shared" si="46"/>
        <v>2.8608214084524524</v>
      </c>
      <c r="W55" s="7">
        <f t="shared" si="47"/>
        <v>1.7164928450714714</v>
      </c>
      <c r="X55" s="7">
        <f t="shared" si="48"/>
        <v>1.144328563380981</v>
      </c>
      <c r="Y55" s="7">
        <f t="shared" si="49"/>
        <v>0.15657900947982853</v>
      </c>
      <c r="Z55" s="8">
        <v>0.23</v>
      </c>
      <c r="AA55" s="6">
        <f t="shared" si="50"/>
        <v>20.536045526282738</v>
      </c>
      <c r="AB55" s="6">
        <f t="shared" si="12"/>
        <v>5.2223933095585595</v>
      </c>
      <c r="AC55" s="18">
        <f t="shared" si="51"/>
        <v>-0.59341194567807209</v>
      </c>
      <c r="AD55" s="19">
        <f t="shared" si="31"/>
        <v>0.77463929589041092</v>
      </c>
      <c r="AE55" s="19">
        <f t="shared" si="52"/>
        <v>-0.2260609554070501</v>
      </c>
      <c r="AF55" s="19">
        <f t="shared" si="53"/>
        <v>-12.952338657519077</v>
      </c>
      <c r="AG55" s="20">
        <f t="shared" si="54"/>
        <v>1.7448052553078124</v>
      </c>
      <c r="AH55" s="19">
        <f t="shared" si="55"/>
        <v>99.969977201383728</v>
      </c>
      <c r="AI55" s="19">
        <f t="shared" si="56"/>
        <v>13.329330293517831</v>
      </c>
      <c r="AJ55" s="19">
        <f t="shared" si="57"/>
        <v>1.02625443452298</v>
      </c>
      <c r="AK55" s="21">
        <f t="shared" si="39"/>
        <v>934.87771347698083</v>
      </c>
      <c r="AL55" s="19">
        <f t="shared" si="58"/>
        <v>15.967711346186833</v>
      </c>
      <c r="AM55" s="19">
        <f t="shared" si="59"/>
        <v>39.141460107854236</v>
      </c>
      <c r="AN55" s="22">
        <f t="shared" si="60"/>
        <v>2.4459887</v>
      </c>
      <c r="AO55" s="23">
        <f t="shared" si="61"/>
        <v>0.17262904914272081</v>
      </c>
      <c r="AP55" s="23">
        <f t="shared" si="62"/>
        <v>7.0805656652360516E-3</v>
      </c>
      <c r="AQ55" s="23">
        <f t="shared" si="21"/>
        <v>1.157950013019475E-2</v>
      </c>
      <c r="AR55" s="24">
        <f t="shared" si="63"/>
        <v>0.93713918178119371</v>
      </c>
      <c r="AS55" s="24">
        <f t="shared" si="64"/>
        <v>3.8437769002489595E-2</v>
      </c>
      <c r="AT55" s="25">
        <f t="shared" si="65"/>
        <v>15.313652216724179</v>
      </c>
      <c r="AU55" s="25">
        <f t="shared" si="70"/>
        <v>0.22399999999999998</v>
      </c>
      <c r="AV55" s="25">
        <f t="shared" si="66"/>
        <v>15.089652216724179</v>
      </c>
      <c r="AW55" s="23">
        <f t="shared" si="67"/>
        <v>5.6725797050057256</v>
      </c>
      <c r="AX55" s="24">
        <f t="shared" si="68"/>
        <v>5.7813449145303384</v>
      </c>
      <c r="AY55" s="24">
        <f t="shared" si="26"/>
        <v>0.24951089714097316</v>
      </c>
      <c r="AZ55" s="15"/>
      <c r="BB55" s="35">
        <f t="shared" si="69"/>
        <v>6.0308558116713114</v>
      </c>
    </row>
    <row r="56" spans="1:54" ht="15.75" thickBot="1" x14ac:dyDescent="0.3">
      <c r="A56" s="31">
        <v>47</v>
      </c>
      <c r="B56" s="32">
        <f t="shared" si="71"/>
        <v>16</v>
      </c>
      <c r="C56" s="32">
        <v>47</v>
      </c>
      <c r="D56" s="3">
        <f t="shared" si="40"/>
        <v>-34</v>
      </c>
      <c r="E56" s="4">
        <f t="shared" si="41"/>
        <v>20</v>
      </c>
      <c r="F56" s="48">
        <v>24.2</v>
      </c>
      <c r="G56" s="48">
        <v>33</v>
      </c>
      <c r="H56" s="48">
        <v>15.4</v>
      </c>
      <c r="I56" s="42">
        <v>1013</v>
      </c>
      <c r="J56" s="12">
        <f t="shared" si="27"/>
        <v>101.3</v>
      </c>
      <c r="K56" s="5">
        <f t="shared" si="42"/>
        <v>101.0984263372235</v>
      </c>
      <c r="L56" s="41">
        <v>8</v>
      </c>
      <c r="M56" s="12">
        <f t="shared" si="28"/>
        <v>2.2216</v>
      </c>
      <c r="N56" s="14">
        <f t="shared" si="43"/>
        <v>10</v>
      </c>
      <c r="O56" s="5">
        <f t="shared" si="44"/>
        <v>1.6611554395399484</v>
      </c>
      <c r="P56" s="48">
        <v>11.5</v>
      </c>
      <c r="Q56" s="10">
        <f t="shared" si="4"/>
        <v>0.86490957221505871</v>
      </c>
      <c r="R56" s="5">
        <f t="shared" si="5"/>
        <v>26.581489853563028</v>
      </c>
      <c r="S56" s="6">
        <f t="shared" si="6"/>
        <v>29.227943582728177</v>
      </c>
      <c r="T56" s="5">
        <f t="shared" si="45"/>
        <v>0.87776380762948414</v>
      </c>
      <c r="U56" s="41">
        <v>60</v>
      </c>
      <c r="V56" s="5">
        <f t="shared" si="46"/>
        <v>3.0199261228389753</v>
      </c>
      <c r="W56" s="7">
        <f t="shared" si="47"/>
        <v>1.8119556737033851</v>
      </c>
      <c r="X56" s="7">
        <f t="shared" si="48"/>
        <v>1.2079704491355903</v>
      </c>
      <c r="Y56" s="7">
        <f t="shared" si="49"/>
        <v>0.15154753595512119</v>
      </c>
      <c r="Z56" s="8">
        <v>0.23</v>
      </c>
      <c r="AA56" s="6">
        <f t="shared" si="50"/>
        <v>20.467747187243532</v>
      </c>
      <c r="AB56" s="6">
        <f t="shared" si="12"/>
        <v>5.1255069763564984</v>
      </c>
      <c r="AC56" s="18">
        <f t="shared" si="51"/>
        <v>-0.59341194567807209</v>
      </c>
      <c r="AD56" s="19">
        <f t="shared" si="31"/>
        <v>0.79185350246575337</v>
      </c>
      <c r="AE56" s="19">
        <f t="shared" si="52"/>
        <v>-0.22006843613725566</v>
      </c>
      <c r="AF56" s="19">
        <f t="shared" si="53"/>
        <v>-12.608992594709038</v>
      </c>
      <c r="AG56" s="20">
        <f t="shared" si="54"/>
        <v>1.7404668975854585</v>
      </c>
      <c r="AH56" s="19">
        <f t="shared" si="55"/>
        <v>99.72140761387486</v>
      </c>
      <c r="AI56" s="19">
        <f t="shared" si="56"/>
        <v>13.296187681849981</v>
      </c>
      <c r="AJ56" s="19">
        <f t="shared" si="57"/>
        <v>1.0258297656195381</v>
      </c>
      <c r="AK56" s="21">
        <f t="shared" si="39"/>
        <v>930.30042531910669</v>
      </c>
      <c r="AL56" s="19">
        <f t="shared" si="58"/>
        <v>15.889531264450344</v>
      </c>
      <c r="AM56" s="19">
        <f t="shared" si="59"/>
        <v>38.949818207260364</v>
      </c>
      <c r="AN56" s="22">
        <f t="shared" si="60"/>
        <v>2.4438637999999999</v>
      </c>
      <c r="AO56" s="23">
        <f t="shared" si="61"/>
        <v>0.18097762579315715</v>
      </c>
      <c r="AP56" s="23">
        <f t="shared" si="62"/>
        <v>6.8172388429752068E-3</v>
      </c>
      <c r="AQ56" s="23">
        <f t="shared" si="21"/>
        <v>1.0667566594436644E-2</v>
      </c>
      <c r="AR56" s="24">
        <f t="shared" si="63"/>
        <v>0.94433689433303403</v>
      </c>
      <c r="AS56" s="24">
        <f t="shared" si="64"/>
        <v>3.5572188156891754E-2</v>
      </c>
      <c r="AT56" s="25">
        <f t="shared" si="65"/>
        <v>15.342240210887034</v>
      </c>
      <c r="AU56" s="25">
        <f t="shared" si="70"/>
        <v>0.15399999999999997</v>
      </c>
      <c r="AV56" s="25">
        <f t="shared" si="66"/>
        <v>15.188240210887034</v>
      </c>
      <c r="AW56" s="23">
        <f t="shared" si="67"/>
        <v>5.027033946153173</v>
      </c>
      <c r="AX56" s="24">
        <f t="shared" si="68"/>
        <v>5.8689095485326011</v>
      </c>
      <c r="AY56" s="24">
        <f t="shared" si="26"/>
        <v>0.21601241330127113</v>
      </c>
      <c r="AZ56" s="15"/>
      <c r="BB56" s="35">
        <f t="shared" si="69"/>
        <v>6.0849219618338726</v>
      </c>
    </row>
    <row r="57" spans="1:54" ht="15.75" thickBot="1" x14ac:dyDescent="0.3">
      <c r="A57" s="31">
        <v>48</v>
      </c>
      <c r="B57" s="32">
        <f t="shared" si="71"/>
        <v>17</v>
      </c>
      <c r="C57" s="32">
        <v>48</v>
      </c>
      <c r="D57" s="3">
        <f t="shared" si="40"/>
        <v>-34</v>
      </c>
      <c r="E57" s="4">
        <f t="shared" si="41"/>
        <v>20</v>
      </c>
      <c r="F57" s="48">
        <v>25.5</v>
      </c>
      <c r="G57" s="48">
        <v>32.799999999999997</v>
      </c>
      <c r="H57" s="48">
        <v>18.2</v>
      </c>
      <c r="I57" s="42">
        <v>1013</v>
      </c>
      <c r="J57" s="12">
        <f t="shared" si="27"/>
        <v>101.3</v>
      </c>
      <c r="K57" s="5">
        <f t="shared" si="42"/>
        <v>101.0984263372235</v>
      </c>
      <c r="L57" s="41">
        <v>6</v>
      </c>
      <c r="M57" s="12">
        <f t="shared" si="28"/>
        <v>1.6661999999999999</v>
      </c>
      <c r="N57" s="14">
        <f t="shared" si="43"/>
        <v>10</v>
      </c>
      <c r="O57" s="5">
        <f t="shared" si="44"/>
        <v>1.2458665796549611</v>
      </c>
      <c r="P57" s="48">
        <v>11.5</v>
      </c>
      <c r="Q57" s="10">
        <f t="shared" si="4"/>
        <v>0.8670844784324776</v>
      </c>
      <c r="R57" s="5">
        <f t="shared" si="5"/>
        <v>26.490972410898397</v>
      </c>
      <c r="S57" s="6">
        <f t="shared" si="6"/>
        <v>29.082073581775369</v>
      </c>
      <c r="T57" s="5">
        <f t="shared" si="45"/>
        <v>0.87972017982665573</v>
      </c>
      <c r="U57" s="41">
        <v>63</v>
      </c>
      <c r="V57" s="5">
        <f t="shared" si="46"/>
        <v>3.2633569644245517</v>
      </c>
      <c r="W57" s="7">
        <f t="shared" si="47"/>
        <v>2.0559148875874675</v>
      </c>
      <c r="X57" s="7">
        <f t="shared" si="48"/>
        <v>1.2074420768370842</v>
      </c>
      <c r="Y57" s="7">
        <f t="shared" si="49"/>
        <v>0.13926153383889184</v>
      </c>
      <c r="Z57" s="8">
        <v>0.23</v>
      </c>
      <c r="AA57" s="6">
        <f t="shared" si="50"/>
        <v>20.398048756391766</v>
      </c>
      <c r="AB57" s="6">
        <f t="shared" si="12"/>
        <v>4.7955889697968148</v>
      </c>
      <c r="AC57" s="18">
        <f t="shared" si="51"/>
        <v>-0.59341194567807209</v>
      </c>
      <c r="AD57" s="19">
        <f t="shared" si="31"/>
        <v>0.80906770904109582</v>
      </c>
      <c r="AE57" s="19">
        <f t="shared" si="52"/>
        <v>-0.21401657789736497</v>
      </c>
      <c r="AF57" s="19">
        <f t="shared" si="53"/>
        <v>-12.262246659351831</v>
      </c>
      <c r="AG57" s="20">
        <f t="shared" si="54"/>
        <v>1.7361012880388389</v>
      </c>
      <c r="AH57" s="19">
        <f t="shared" si="55"/>
        <v>99.471276611851536</v>
      </c>
      <c r="AI57" s="19">
        <f t="shared" si="56"/>
        <v>13.262836881580204</v>
      </c>
      <c r="AJ57" s="19">
        <f t="shared" si="57"/>
        <v>1.0253967930454164</v>
      </c>
      <c r="AK57" s="21">
        <f t="shared" si="39"/>
        <v>925.65750805249877</v>
      </c>
      <c r="AL57" s="19">
        <f t="shared" si="58"/>
        <v>15.810230237536681</v>
      </c>
      <c r="AM57" s="19">
        <f t="shared" si="59"/>
        <v>38.755428547142017</v>
      </c>
      <c r="AN57" s="22">
        <f t="shared" si="60"/>
        <v>2.4407945</v>
      </c>
      <c r="AO57" s="23">
        <f t="shared" si="61"/>
        <v>0.19363587139394234</v>
      </c>
      <c r="AP57" s="23">
        <f t="shared" si="62"/>
        <v>6.4696933333333335E-3</v>
      </c>
      <c r="AQ57" s="23">
        <f t="shared" si="21"/>
        <v>9.2102207329029448E-3</v>
      </c>
      <c r="AR57" s="24">
        <f t="shared" si="63"/>
        <v>0.95459502997403789</v>
      </c>
      <c r="AS57" s="24">
        <f t="shared" si="64"/>
        <v>3.1894591931737361E-2</v>
      </c>
      <c r="AT57" s="25">
        <f t="shared" si="65"/>
        <v>15.602459786594952</v>
      </c>
      <c r="AU57" s="25">
        <f t="shared" si="70"/>
        <v>0.28700000000000014</v>
      </c>
      <c r="AV57" s="25">
        <f t="shared" si="66"/>
        <v>15.315459786594952</v>
      </c>
      <c r="AW57" s="23">
        <f t="shared" si="67"/>
        <v>3.7538664937712256</v>
      </c>
      <c r="AX57" s="24">
        <f t="shared" si="68"/>
        <v>5.9898782113982882</v>
      </c>
      <c r="AY57" s="24">
        <f t="shared" si="26"/>
        <v>0.14456467325518821</v>
      </c>
      <c r="AZ57" s="15"/>
      <c r="BB57" s="35">
        <f t="shared" si="69"/>
        <v>6.1344428846534766</v>
      </c>
    </row>
    <row r="58" spans="1:54" ht="15.75" thickBot="1" x14ac:dyDescent="0.3">
      <c r="A58" s="31">
        <v>49</v>
      </c>
      <c r="B58" s="32">
        <f t="shared" si="71"/>
        <v>18</v>
      </c>
      <c r="C58" s="32">
        <v>49</v>
      </c>
      <c r="D58" s="3">
        <f t="shared" si="40"/>
        <v>-34</v>
      </c>
      <c r="E58" s="4">
        <f t="shared" si="41"/>
        <v>20</v>
      </c>
      <c r="F58" s="48">
        <v>28.3</v>
      </c>
      <c r="G58" s="48">
        <v>34.6</v>
      </c>
      <c r="H58" s="48">
        <v>22</v>
      </c>
      <c r="I58" s="42">
        <v>1013</v>
      </c>
      <c r="J58" s="12">
        <f t="shared" si="27"/>
        <v>101.3</v>
      </c>
      <c r="K58" s="5">
        <f t="shared" si="42"/>
        <v>101.0984263372235</v>
      </c>
      <c r="L58" s="41">
        <v>7</v>
      </c>
      <c r="M58" s="12">
        <f t="shared" si="28"/>
        <v>1.9439</v>
      </c>
      <c r="N58" s="14">
        <f t="shared" si="43"/>
        <v>10</v>
      </c>
      <c r="O58" s="5">
        <f t="shared" si="44"/>
        <v>1.4535110095974548</v>
      </c>
      <c r="P58" s="48">
        <v>11.6</v>
      </c>
      <c r="Q58" s="10">
        <f t="shared" si="4"/>
        <v>0.87684227782642299</v>
      </c>
      <c r="R58" s="5">
        <f t="shared" si="5"/>
        <v>26.544379914711072</v>
      </c>
      <c r="S58" s="6">
        <f t="shared" si="6"/>
        <v>28.934182235374877</v>
      </c>
      <c r="T58" s="5">
        <f t="shared" si="45"/>
        <v>0.88849751803416288</v>
      </c>
      <c r="U58" s="41">
        <v>69</v>
      </c>
      <c r="V58" s="5">
        <f t="shared" si="46"/>
        <v>3.846461819057156</v>
      </c>
      <c r="W58" s="7">
        <f t="shared" si="47"/>
        <v>2.6540586551494374</v>
      </c>
      <c r="X58" s="7">
        <f t="shared" si="48"/>
        <v>1.1924031639077186</v>
      </c>
      <c r="Y58" s="7">
        <f t="shared" si="49"/>
        <v>0.11192205358490057</v>
      </c>
      <c r="Z58" s="8">
        <v>0.23</v>
      </c>
      <c r="AA58" s="6">
        <f t="shared" si="50"/>
        <v>20.439172534327525</v>
      </c>
      <c r="AB58" s="6">
        <f t="shared" si="12"/>
        <v>4.0367480481143989</v>
      </c>
      <c r="AC58" s="18">
        <f t="shared" si="51"/>
        <v>-0.59341194567807209</v>
      </c>
      <c r="AD58" s="19">
        <f t="shared" si="31"/>
        <v>0.82628191561643827</v>
      </c>
      <c r="AE58" s="19">
        <f t="shared" si="52"/>
        <v>-0.20790746873605576</v>
      </c>
      <c r="AF58" s="19">
        <f t="shared" si="53"/>
        <v>-11.912220487824108</v>
      </c>
      <c r="AG58" s="20">
        <f t="shared" si="54"/>
        <v>1.7317098954204986</v>
      </c>
      <c r="AH58" s="19">
        <f t="shared" si="55"/>
        <v>99.219668348635736</v>
      </c>
      <c r="AI58" s="19">
        <f t="shared" si="56"/>
        <v>13.229289113151431</v>
      </c>
      <c r="AJ58" s="19">
        <f t="shared" si="57"/>
        <v>1.0249556678081269</v>
      </c>
      <c r="AK58" s="21">
        <f t="shared" si="39"/>
        <v>920.9502530905487</v>
      </c>
      <c r="AL58" s="19">
        <f t="shared" si="58"/>
        <v>15.729830322786572</v>
      </c>
      <c r="AM58" s="19">
        <f t="shared" si="59"/>
        <v>38.558345196395095</v>
      </c>
      <c r="AN58" s="22">
        <f t="shared" si="60"/>
        <v>2.4341836999999997</v>
      </c>
      <c r="AO58" s="23">
        <f t="shared" si="61"/>
        <v>0.22344839449802534</v>
      </c>
      <c r="AP58" s="23">
        <f t="shared" si="62"/>
        <v>5.8295823321554766E-3</v>
      </c>
      <c r="AQ58" s="23">
        <f t="shared" si="21"/>
        <v>8.7105254465440259E-3</v>
      </c>
      <c r="AR58" s="24">
        <f t="shared" si="63"/>
        <v>0.96248033265909505</v>
      </c>
      <c r="AS58" s="24">
        <f t="shared" si="64"/>
        <v>2.5110309496388754E-2</v>
      </c>
      <c r="AT58" s="25">
        <f t="shared" si="65"/>
        <v>16.402424486213128</v>
      </c>
      <c r="AU58" s="25">
        <f t="shared" si="70"/>
        <v>8.3999999999999964E-2</v>
      </c>
      <c r="AV58" s="25">
        <f t="shared" si="66"/>
        <v>16.318424486213129</v>
      </c>
      <c r="AW58" s="23">
        <f t="shared" si="67"/>
        <v>4.3388388346192679</v>
      </c>
      <c r="AX58" s="24">
        <f t="shared" si="68"/>
        <v>6.4523325121118571</v>
      </c>
      <c r="AY58" s="24">
        <f t="shared" si="26"/>
        <v>0.12991183104358364</v>
      </c>
      <c r="AZ58" s="15"/>
      <c r="BB58" s="35">
        <f t="shared" si="69"/>
        <v>6.5822443431554412</v>
      </c>
    </row>
    <row r="59" spans="1:54" ht="15.75" thickBot="1" x14ac:dyDescent="0.3">
      <c r="A59" s="31">
        <v>50</v>
      </c>
      <c r="B59" s="32">
        <f t="shared" si="71"/>
        <v>19</v>
      </c>
      <c r="C59" s="32">
        <v>50</v>
      </c>
      <c r="D59" s="3">
        <f t="shared" si="40"/>
        <v>-34</v>
      </c>
      <c r="E59" s="4">
        <f t="shared" si="41"/>
        <v>20</v>
      </c>
      <c r="F59" s="48">
        <v>26.7</v>
      </c>
      <c r="G59" s="48">
        <v>31.8</v>
      </c>
      <c r="H59" s="48">
        <v>21.6</v>
      </c>
      <c r="I59" s="42">
        <v>1013</v>
      </c>
      <c r="J59" s="12">
        <f t="shared" si="27"/>
        <v>101.3</v>
      </c>
      <c r="K59" s="5">
        <f t="shared" si="42"/>
        <v>101.0984263372235</v>
      </c>
      <c r="L59" s="41">
        <v>11</v>
      </c>
      <c r="M59" s="12">
        <f t="shared" si="28"/>
        <v>3.0547</v>
      </c>
      <c r="N59" s="14">
        <f t="shared" si="43"/>
        <v>10</v>
      </c>
      <c r="O59" s="5">
        <f t="shared" si="44"/>
        <v>2.2840887293674292</v>
      </c>
      <c r="P59" s="48">
        <v>9.1</v>
      </c>
      <c r="Q59" s="10">
        <f t="shared" si="4"/>
        <v>0.68962615058947663</v>
      </c>
      <c r="R59" s="5">
        <f t="shared" si="5"/>
        <v>22.81621079529193</v>
      </c>
      <c r="S59" s="6">
        <f t="shared" si="6"/>
        <v>28.78431105823157</v>
      </c>
      <c r="T59" s="5">
        <f t="shared" si="45"/>
        <v>0.72009281936020375</v>
      </c>
      <c r="U59" s="41">
        <v>78</v>
      </c>
      <c r="V59" s="5">
        <f t="shared" si="46"/>
        <v>3.5030688709537747</v>
      </c>
      <c r="W59" s="7">
        <f t="shared" si="47"/>
        <v>2.7323937193439445</v>
      </c>
      <c r="X59" s="7">
        <f t="shared" si="48"/>
        <v>0.77067515160983024</v>
      </c>
      <c r="Y59" s="7">
        <f t="shared" si="49"/>
        <v>0.10858064709462756</v>
      </c>
      <c r="Z59" s="8">
        <v>0.23</v>
      </c>
      <c r="AA59" s="6">
        <f t="shared" si="50"/>
        <v>17.568482312374787</v>
      </c>
      <c r="AB59" s="6">
        <f t="shared" si="12"/>
        <v>3.1043609716228988</v>
      </c>
      <c r="AC59" s="18">
        <f t="shared" si="51"/>
        <v>-0.59341194567807209</v>
      </c>
      <c r="AD59" s="19">
        <f t="shared" si="31"/>
        <v>0.84349612219178072</v>
      </c>
      <c r="AE59" s="19">
        <f t="shared" si="52"/>
        <v>-0.20174319337161345</v>
      </c>
      <c r="AF59" s="19">
        <f t="shared" si="53"/>
        <v>-11.559033525685095</v>
      </c>
      <c r="AG59" s="20">
        <f t="shared" si="54"/>
        <v>1.7272941483844986</v>
      </c>
      <c r="AH59" s="19">
        <f t="shared" si="55"/>
        <v>98.966664680075525</v>
      </c>
      <c r="AI59" s="19">
        <f t="shared" si="56"/>
        <v>13.195555290676737</v>
      </c>
      <c r="AJ59" s="19">
        <f t="shared" si="57"/>
        <v>1.0245065441127954</v>
      </c>
      <c r="AK59" s="21">
        <f t="shared" si="39"/>
        <v>916.17998181077633</v>
      </c>
      <c r="AL59" s="19">
        <f t="shared" si="58"/>
        <v>15.648354089328061</v>
      </c>
      <c r="AM59" s="19">
        <f t="shared" si="59"/>
        <v>38.358623478453588</v>
      </c>
      <c r="AN59" s="22">
        <f t="shared" si="60"/>
        <v>2.4379613</v>
      </c>
      <c r="AO59" s="23">
        <f t="shared" si="61"/>
        <v>0.20597417689922762</v>
      </c>
      <c r="AP59" s="23">
        <f t="shared" si="62"/>
        <v>6.1789205992509363E-3</v>
      </c>
      <c r="AQ59" s="23">
        <f t="shared" si="21"/>
        <v>1.0977409585388741E-2</v>
      </c>
      <c r="AR59" s="24">
        <f t="shared" si="63"/>
        <v>0.94940157035372907</v>
      </c>
      <c r="AS59" s="24">
        <f t="shared" si="64"/>
        <v>2.8480642614194814E-2</v>
      </c>
      <c r="AT59" s="25">
        <f t="shared" si="65"/>
        <v>14.464121340751888</v>
      </c>
      <c r="AU59" s="25">
        <f t="shared" si="70"/>
        <v>-0.48300000000000021</v>
      </c>
      <c r="AV59" s="25">
        <f t="shared" si="66"/>
        <v>14.947121340751888</v>
      </c>
      <c r="AW59" s="23">
        <f t="shared" si="67"/>
        <v>6.854551038448438</v>
      </c>
      <c r="AX59" s="24">
        <f t="shared" si="68"/>
        <v>5.8207734770759396</v>
      </c>
      <c r="AY59" s="24">
        <f t="shared" si="26"/>
        <v>0.15045275863324375</v>
      </c>
      <c r="AZ59" s="15"/>
      <c r="BB59" s="35">
        <f t="shared" si="69"/>
        <v>5.9712262357091834</v>
      </c>
    </row>
    <row r="60" spans="1:54" ht="15.75" thickBot="1" x14ac:dyDescent="0.3">
      <c r="A60" s="31">
        <v>51</v>
      </c>
      <c r="B60" s="32">
        <f t="shared" si="71"/>
        <v>20</v>
      </c>
      <c r="C60" s="32">
        <v>51</v>
      </c>
      <c r="D60" s="3">
        <f t="shared" si="40"/>
        <v>-34</v>
      </c>
      <c r="E60" s="4">
        <f t="shared" si="41"/>
        <v>20</v>
      </c>
      <c r="F60" s="48">
        <v>21.4</v>
      </c>
      <c r="G60" s="48">
        <v>26.8</v>
      </c>
      <c r="H60" s="48">
        <v>16</v>
      </c>
      <c r="I60" s="42">
        <v>1013</v>
      </c>
      <c r="J60" s="12">
        <f t="shared" si="27"/>
        <v>101.3</v>
      </c>
      <c r="K60" s="5">
        <f t="shared" si="42"/>
        <v>101.0984263372235</v>
      </c>
      <c r="L60" s="41">
        <v>19</v>
      </c>
      <c r="M60" s="12">
        <f t="shared" si="28"/>
        <v>5.2763</v>
      </c>
      <c r="N60" s="14">
        <f t="shared" si="43"/>
        <v>10</v>
      </c>
      <c r="O60" s="5">
        <f t="shared" si="44"/>
        <v>3.9452441689073772</v>
      </c>
      <c r="P60" s="48">
        <v>5</v>
      </c>
      <c r="Q60" s="10">
        <f t="shared" si="4"/>
        <v>0.37989169371108994</v>
      </c>
      <c r="R60" s="5">
        <f t="shared" si="5"/>
        <v>16.786714493524372</v>
      </c>
      <c r="S60" s="6">
        <f t="shared" si="6"/>
        <v>28.632502490873151</v>
      </c>
      <c r="T60" s="5">
        <f t="shared" si="45"/>
        <v>0.44148040145920275</v>
      </c>
      <c r="U60" s="41">
        <v>60</v>
      </c>
      <c r="V60" s="5">
        <f t="shared" si="46"/>
        <v>2.548770828252878</v>
      </c>
      <c r="W60" s="7">
        <f t="shared" si="47"/>
        <v>1.5292624969517268</v>
      </c>
      <c r="X60" s="7">
        <f t="shared" si="48"/>
        <v>1.0195083313011513</v>
      </c>
      <c r="Y60" s="7">
        <f t="shared" si="49"/>
        <v>0.16687130526612914</v>
      </c>
      <c r="Z60" s="8">
        <v>0.23</v>
      </c>
      <c r="AA60" s="6">
        <f t="shared" si="50"/>
        <v>12.925770160013766</v>
      </c>
      <c r="AB60" s="6">
        <f t="shared" si="12"/>
        <v>2.7243698198730275</v>
      </c>
      <c r="AC60" s="18">
        <f t="shared" si="51"/>
        <v>-0.59341194567807209</v>
      </c>
      <c r="AD60" s="19">
        <f t="shared" si="31"/>
        <v>0.86071032876712317</v>
      </c>
      <c r="AE60" s="19">
        <f t="shared" si="52"/>
        <v>-0.1955258321453992</v>
      </c>
      <c r="AF60" s="19">
        <f t="shared" si="53"/>
        <v>-11.202804967714737</v>
      </c>
      <c r="AG60" s="20">
        <f t="shared" si="54"/>
        <v>1.722855435727489</v>
      </c>
      <c r="AH60" s="19">
        <f t="shared" si="55"/>
        <v>98.71234517835758</v>
      </c>
      <c r="AI60" s="19">
        <f t="shared" si="56"/>
        <v>13.16164602378101</v>
      </c>
      <c r="AJ60" s="19">
        <f t="shared" si="57"/>
        <v>1.0240495792886293</v>
      </c>
      <c r="AK60" s="21">
        <f t="shared" si="39"/>
        <v>911.34804505884972</v>
      </c>
      <c r="AL60" s="19">
        <f t="shared" si="58"/>
        <v>15.565824609605155</v>
      </c>
      <c r="AM60" s="19">
        <f t="shared" si="59"/>
        <v>38.156319950523923</v>
      </c>
      <c r="AN60" s="22">
        <f t="shared" si="60"/>
        <v>2.4504745999999997</v>
      </c>
      <c r="AO60" s="23">
        <f t="shared" si="61"/>
        <v>0.1560665695666387</v>
      </c>
      <c r="AP60" s="23">
        <f t="shared" si="62"/>
        <v>7.7092140186915898E-3</v>
      </c>
      <c r="AQ60" s="23">
        <f t="shared" si="21"/>
        <v>1.8050222781086273E-2</v>
      </c>
      <c r="AR60" s="24">
        <f t="shared" si="63"/>
        <v>0.89633267108988224</v>
      </c>
      <c r="AS60" s="24">
        <f t="shared" si="64"/>
        <v>4.4276108666737216E-2</v>
      </c>
      <c r="AT60" s="25">
        <f t="shared" si="65"/>
        <v>10.201400340140738</v>
      </c>
      <c r="AU60" s="25">
        <f t="shared" si="70"/>
        <v>-0.81200000000000006</v>
      </c>
      <c r="AV60" s="25">
        <f t="shared" si="66"/>
        <v>11.013400340140738</v>
      </c>
      <c r="AW60" s="23">
        <f t="shared" si="67"/>
        <v>12.052680760409505</v>
      </c>
      <c r="AX60" s="24">
        <f t="shared" si="68"/>
        <v>4.0284729107824928</v>
      </c>
      <c r="AY60" s="24">
        <f t="shared" si="26"/>
        <v>0.54405634219720866</v>
      </c>
      <c r="AZ60" s="15"/>
      <c r="BB60" s="35">
        <f t="shared" si="69"/>
        <v>4.5725292529797015</v>
      </c>
    </row>
    <row r="61" spans="1:54" ht="15.75" thickBot="1" x14ac:dyDescent="0.3">
      <c r="A61" s="31">
        <v>52</v>
      </c>
      <c r="B61" s="32">
        <f t="shared" si="71"/>
        <v>21</v>
      </c>
      <c r="C61" s="32">
        <v>52</v>
      </c>
      <c r="D61" s="3">
        <f t="shared" si="40"/>
        <v>-34</v>
      </c>
      <c r="E61" s="4">
        <f t="shared" si="41"/>
        <v>20</v>
      </c>
      <c r="F61" s="48">
        <v>15.1</v>
      </c>
      <c r="G61" s="48">
        <v>20.2</v>
      </c>
      <c r="H61" s="48">
        <v>10</v>
      </c>
      <c r="I61" s="42">
        <v>1013</v>
      </c>
      <c r="J61" s="12">
        <f t="shared" si="27"/>
        <v>101.3</v>
      </c>
      <c r="K61" s="5">
        <f t="shared" si="42"/>
        <v>101.0984263372235</v>
      </c>
      <c r="L61" s="41">
        <v>6</v>
      </c>
      <c r="M61" s="12">
        <f t="shared" si="28"/>
        <v>1.6661999999999999</v>
      </c>
      <c r="N61" s="14">
        <f t="shared" si="43"/>
        <v>10</v>
      </c>
      <c r="O61" s="5">
        <f t="shared" si="44"/>
        <v>1.2458665796549611</v>
      </c>
      <c r="P61" s="48">
        <v>5.2</v>
      </c>
      <c r="Q61" s="10">
        <f t="shared" si="4"/>
        <v>0.39611286462084833</v>
      </c>
      <c r="R61" s="5">
        <f t="shared" si="5"/>
        <v>17.004410277156989</v>
      </c>
      <c r="S61" s="6">
        <f t="shared" si="6"/>
        <v>28.478799882819441</v>
      </c>
      <c r="T61" s="5">
        <f t="shared" si="45"/>
        <v>0.45607167326635478</v>
      </c>
      <c r="U61" s="41">
        <v>72</v>
      </c>
      <c r="V61" s="5">
        <f t="shared" si="46"/>
        <v>1.7163565196098411</v>
      </c>
      <c r="W61" s="7">
        <f t="shared" si="47"/>
        <v>1.2357766941190855</v>
      </c>
      <c r="X61" s="7">
        <f t="shared" si="48"/>
        <v>0.48057982549075562</v>
      </c>
      <c r="Y61" s="7">
        <f t="shared" si="49"/>
        <v>0.18436830912460639</v>
      </c>
      <c r="Z61" s="8">
        <v>0.23</v>
      </c>
      <c r="AA61" s="6">
        <f t="shared" si="50"/>
        <v>13.093395913410882</v>
      </c>
      <c r="AB61" s="6">
        <f t="shared" si="12"/>
        <v>2.8515009390676376</v>
      </c>
      <c r="AC61" s="18">
        <f t="shared" si="51"/>
        <v>-0.59341194567807209</v>
      </c>
      <c r="AD61" s="19">
        <f t="shared" si="31"/>
        <v>0.87792453534246562</v>
      </c>
      <c r="AE61" s="19">
        <f t="shared" si="52"/>
        <v>-0.18925746002960037</v>
      </c>
      <c r="AF61" s="19">
        <f t="shared" si="53"/>
        <v>-10.843653701061973</v>
      </c>
      <c r="AG61" s="20">
        <f t="shared" si="54"/>
        <v>1.7183951067313123</v>
      </c>
      <c r="AH61" s="19">
        <f t="shared" si="55"/>
        <v>98.456787151636831</v>
      </c>
      <c r="AI61" s="19">
        <f t="shared" si="56"/>
        <v>13.127571620218244</v>
      </c>
      <c r="AJ61" s="19">
        <f t="shared" si="57"/>
        <v>1.0235849337135601</v>
      </c>
      <c r="AK61" s="21">
        <f t="shared" si="39"/>
        <v>906.45582261287791</v>
      </c>
      <c r="AL61" s="19">
        <f t="shared" si="58"/>
        <v>15.482265450227956</v>
      </c>
      <c r="AM61" s="19">
        <f t="shared" si="59"/>
        <v>37.951492381155973</v>
      </c>
      <c r="AN61" s="22">
        <f t="shared" si="60"/>
        <v>2.4653489</v>
      </c>
      <c r="AO61" s="23">
        <f t="shared" si="61"/>
        <v>0.11040805442649344</v>
      </c>
      <c r="AP61" s="23">
        <f t="shared" si="62"/>
        <v>1.0925641059602649E-2</v>
      </c>
      <c r="AQ61" s="23">
        <f t="shared" si="21"/>
        <v>1.5553684019140736E-2</v>
      </c>
      <c r="AR61" s="24">
        <f t="shared" si="63"/>
        <v>0.87652056718910876</v>
      </c>
      <c r="AS61" s="24">
        <f t="shared" si="64"/>
        <v>8.6737776045526863E-2</v>
      </c>
      <c r="AT61" s="25">
        <f t="shared" si="65"/>
        <v>10.241894974343245</v>
      </c>
      <c r="AU61" s="25">
        <f t="shared" si="70"/>
        <v>-0.42699999999999988</v>
      </c>
      <c r="AV61" s="25">
        <f t="shared" si="66"/>
        <v>10.668894974343244</v>
      </c>
      <c r="AW61" s="23">
        <f t="shared" si="67"/>
        <v>3.8892817262902013</v>
      </c>
      <c r="AX61" s="24">
        <f t="shared" si="68"/>
        <v>3.7931774582463249</v>
      </c>
      <c r="AY61" s="24">
        <f t="shared" si="26"/>
        <v>0.16212247349458309</v>
      </c>
      <c r="AZ61" s="15"/>
      <c r="BB61" s="35">
        <f t="shared" si="69"/>
        <v>3.9552999317409081</v>
      </c>
    </row>
    <row r="62" spans="1:54" ht="15.75" thickBot="1" x14ac:dyDescent="0.3">
      <c r="A62" s="31">
        <v>53</v>
      </c>
      <c r="B62" s="32">
        <f t="shared" si="71"/>
        <v>22</v>
      </c>
      <c r="C62" s="32">
        <v>53</v>
      </c>
      <c r="D62" s="3">
        <f t="shared" si="40"/>
        <v>-34</v>
      </c>
      <c r="E62" s="4">
        <f t="shared" si="41"/>
        <v>20</v>
      </c>
      <c r="F62" s="48">
        <v>15.3</v>
      </c>
      <c r="G62" s="48">
        <v>24</v>
      </c>
      <c r="H62" s="48">
        <v>6.5</v>
      </c>
      <c r="I62" s="42">
        <v>1013</v>
      </c>
      <c r="J62" s="12">
        <f t="shared" si="27"/>
        <v>101.3</v>
      </c>
      <c r="K62" s="5">
        <f t="shared" si="42"/>
        <v>101.0984263372235</v>
      </c>
      <c r="L62" s="41">
        <v>6</v>
      </c>
      <c r="M62" s="12">
        <f t="shared" si="28"/>
        <v>1.6661999999999999</v>
      </c>
      <c r="N62" s="14">
        <f t="shared" si="43"/>
        <v>10</v>
      </c>
      <c r="O62" s="5">
        <f t="shared" si="44"/>
        <v>1.2458665796549611</v>
      </c>
      <c r="P62" s="48">
        <v>11</v>
      </c>
      <c r="Q62" s="10">
        <f t="shared" si="4"/>
        <v>0.84012163777944426</v>
      </c>
      <c r="R62" s="5">
        <f t="shared" si="5"/>
        <v>25.290909376894138</v>
      </c>
      <c r="S62" s="6">
        <f t="shared" si="6"/>
        <v>28.323247474562137</v>
      </c>
      <c r="T62" s="5">
        <f t="shared" si="45"/>
        <v>0.85546655850363129</v>
      </c>
      <c r="U62" s="41">
        <v>65</v>
      </c>
      <c r="V62" s="5">
        <f t="shared" si="46"/>
        <v>1.7385640102275877</v>
      </c>
      <c r="W62" s="7">
        <f t="shared" si="47"/>
        <v>1.1300666066479321</v>
      </c>
      <c r="X62" s="7">
        <f t="shared" si="48"/>
        <v>0.60849740357965554</v>
      </c>
      <c r="Y62" s="7">
        <f t="shared" si="49"/>
        <v>0.19117357260788839</v>
      </c>
      <c r="Z62" s="8">
        <v>0.23</v>
      </c>
      <c r="AA62" s="6">
        <f t="shared" si="50"/>
        <v>19.474000220208488</v>
      </c>
      <c r="AB62" s="6">
        <f t="shared" si="12"/>
        <v>5.5778418372833949</v>
      </c>
      <c r="AC62" s="18">
        <f t="shared" si="51"/>
        <v>-0.59341194567807209</v>
      </c>
      <c r="AD62" s="19">
        <f t="shared" si="31"/>
        <v>0.89513874191780807</v>
      </c>
      <c r="AE62" s="19">
        <f t="shared" si="52"/>
        <v>-0.18294014569020359</v>
      </c>
      <c r="AF62" s="19">
        <f t="shared" si="53"/>
        <v>-10.481698251557063</v>
      </c>
      <c r="AG62" s="20">
        <f t="shared" si="54"/>
        <v>1.7139144716009986</v>
      </c>
      <c r="AH62" s="19">
        <f t="shared" si="55"/>
        <v>98.200065669131817</v>
      </c>
      <c r="AI62" s="19">
        <f t="shared" si="56"/>
        <v>13.093342089217575</v>
      </c>
      <c r="AJ62" s="19">
        <f t="shared" si="57"/>
        <v>1.0231127707371306</v>
      </c>
      <c r="AK62" s="21">
        <f t="shared" si="39"/>
        <v>901.50472260984191</v>
      </c>
      <c r="AL62" s="19">
        <f t="shared" si="58"/>
        <v>15.397700662176101</v>
      </c>
      <c r="AM62" s="19">
        <f t="shared" si="59"/>
        <v>37.744199726228864</v>
      </c>
      <c r="AN62" s="22">
        <f t="shared" si="60"/>
        <v>2.4648767</v>
      </c>
      <c r="AO62" s="23">
        <f t="shared" si="61"/>
        <v>0.11165956889070458</v>
      </c>
      <c r="AP62" s="23">
        <f t="shared" si="62"/>
        <v>1.0782822222222222E-2</v>
      </c>
      <c r="AQ62" s="23">
        <f t="shared" si="21"/>
        <v>1.5350367888171576E-2</v>
      </c>
      <c r="AR62" s="24">
        <f t="shared" si="63"/>
        <v>0.8791404178485932</v>
      </c>
      <c r="AS62" s="24">
        <f t="shared" si="64"/>
        <v>8.4897469408201323E-2</v>
      </c>
      <c r="AT62" s="25">
        <f t="shared" si="65"/>
        <v>13.896158382925094</v>
      </c>
      <c r="AU62" s="25">
        <f t="shared" si="70"/>
        <v>0.34300000000000008</v>
      </c>
      <c r="AV62" s="25">
        <f t="shared" si="66"/>
        <v>13.553158382925094</v>
      </c>
      <c r="AW62" s="23">
        <f t="shared" si="67"/>
        <v>3.8865855171211958</v>
      </c>
      <c r="AX62" s="24">
        <f t="shared" si="68"/>
        <v>4.8339656599995164</v>
      </c>
      <c r="AY62" s="24">
        <f t="shared" si="26"/>
        <v>0.20078057914498396</v>
      </c>
      <c r="AZ62" s="15"/>
      <c r="BB62" s="35">
        <f t="shared" si="69"/>
        <v>5.0347462391445008</v>
      </c>
    </row>
    <row r="63" spans="1:54" ht="15.75" thickBot="1" x14ac:dyDescent="0.3">
      <c r="A63" s="31">
        <v>54</v>
      </c>
      <c r="B63" s="32">
        <f t="shared" si="71"/>
        <v>23</v>
      </c>
      <c r="C63" s="32">
        <v>54</v>
      </c>
      <c r="D63" s="3">
        <f t="shared" si="40"/>
        <v>-34</v>
      </c>
      <c r="E63" s="4">
        <f t="shared" si="41"/>
        <v>20</v>
      </c>
      <c r="F63" s="48">
        <v>20</v>
      </c>
      <c r="G63" s="48">
        <v>28.5</v>
      </c>
      <c r="H63" s="48">
        <v>11.6</v>
      </c>
      <c r="I63" s="42">
        <v>1013</v>
      </c>
      <c r="J63" s="12">
        <f t="shared" si="27"/>
        <v>101.3</v>
      </c>
      <c r="K63" s="5">
        <f t="shared" si="42"/>
        <v>101.0984263372235</v>
      </c>
      <c r="L63" s="41">
        <v>8</v>
      </c>
      <c r="M63" s="12">
        <f t="shared" si="28"/>
        <v>2.2216</v>
      </c>
      <c r="N63" s="14">
        <f t="shared" si="43"/>
        <v>10</v>
      </c>
      <c r="O63" s="5">
        <f t="shared" si="44"/>
        <v>1.6611554395399484</v>
      </c>
      <c r="P63" s="48">
        <v>10.9</v>
      </c>
      <c r="Q63" s="10">
        <f t="shared" si="4"/>
        <v>0.83467550523288636</v>
      </c>
      <c r="R63" s="5">
        <f t="shared" si="5"/>
        <v>25.04819027928319</v>
      </c>
      <c r="S63" s="6">
        <f t="shared" si="6"/>
        <v>28.165890378417306</v>
      </c>
      <c r="T63" s="5">
        <f t="shared" si="45"/>
        <v>0.85056765196188489</v>
      </c>
      <c r="U63" s="41">
        <v>55</v>
      </c>
      <c r="V63" s="5">
        <f t="shared" si="46"/>
        <v>2.3382814690129266</v>
      </c>
      <c r="W63" s="7">
        <f t="shared" si="47"/>
        <v>1.2860548079571097</v>
      </c>
      <c r="X63" s="7">
        <f t="shared" si="48"/>
        <v>1.0522266610558169</v>
      </c>
      <c r="Y63" s="7">
        <f t="shared" si="49"/>
        <v>0.18123390086054472</v>
      </c>
      <c r="Z63" s="8">
        <v>0.23</v>
      </c>
      <c r="AA63" s="6">
        <f t="shared" si="50"/>
        <v>19.287106515048055</v>
      </c>
      <c r="AB63" s="6">
        <f t="shared" si="12"/>
        <v>5.6133910550960602</v>
      </c>
      <c r="AC63" s="18">
        <f t="shared" si="51"/>
        <v>-0.59341194567807209</v>
      </c>
      <c r="AD63" s="19">
        <f t="shared" si="31"/>
        <v>0.91235294849315063</v>
      </c>
      <c r="AE63" s="19">
        <f t="shared" si="52"/>
        <v>-0.17657595060597248</v>
      </c>
      <c r="AF63" s="19">
        <f t="shared" si="53"/>
        <v>-10.117056733232713</v>
      </c>
      <c r="AG63" s="20">
        <f t="shared" si="54"/>
        <v>1.7094148019921407</v>
      </c>
      <c r="AH63" s="19">
        <f t="shared" si="55"/>
        <v>97.942253591340972</v>
      </c>
      <c r="AI63" s="19">
        <f t="shared" si="56"/>
        <v>13.058967145512129</v>
      </c>
      <c r="AJ63" s="19">
        <f t="shared" si="57"/>
        <v>1.022633256601668</v>
      </c>
      <c r="AK63" s="21">
        <f t="shared" si="39"/>
        <v>896.49618093614629</v>
      </c>
      <c r="AL63" s="19">
        <f t="shared" si="58"/>
        <v>15.31215477038938</v>
      </c>
      <c r="AM63" s="19">
        <f t="shared" si="59"/>
        <v>37.534502103434576</v>
      </c>
      <c r="AN63" s="22">
        <f t="shared" si="60"/>
        <v>2.4537800000000001</v>
      </c>
      <c r="AO63" s="23">
        <f t="shared" si="61"/>
        <v>0.1447402003739538</v>
      </c>
      <c r="AP63" s="23">
        <f t="shared" si="62"/>
        <v>8.2488590000000007E-3</v>
      </c>
      <c r="AQ63" s="23">
        <f t="shared" si="21"/>
        <v>1.290775557926834E-2</v>
      </c>
      <c r="AR63" s="24">
        <f t="shared" si="63"/>
        <v>0.91812291189428186</v>
      </c>
      <c r="AS63" s="24">
        <f t="shared" si="64"/>
        <v>5.2324554099817386E-2</v>
      </c>
      <c r="AT63" s="25">
        <f t="shared" si="65"/>
        <v>13.673715459951996</v>
      </c>
      <c r="AU63" s="25">
        <f t="shared" si="70"/>
        <v>0.21699999999999986</v>
      </c>
      <c r="AV63" s="25">
        <f t="shared" si="66"/>
        <v>13.456715459951996</v>
      </c>
      <c r="AW63" s="23">
        <f t="shared" si="67"/>
        <v>5.0990446643449987</v>
      </c>
      <c r="AX63" s="24">
        <f t="shared" si="68"/>
        <v>5.035055621377599</v>
      </c>
      <c r="AY63" s="24">
        <f t="shared" si="26"/>
        <v>0.28073958515057662</v>
      </c>
      <c r="AZ63" s="15"/>
      <c r="BB63" s="35">
        <f t="shared" si="69"/>
        <v>5.3157952065281755</v>
      </c>
    </row>
    <row r="64" spans="1:54" ht="15.75" thickBot="1" x14ac:dyDescent="0.3">
      <c r="A64" s="31">
        <v>55</v>
      </c>
      <c r="B64" s="32">
        <f t="shared" si="71"/>
        <v>24</v>
      </c>
      <c r="C64" s="32">
        <v>55</v>
      </c>
      <c r="D64" s="3">
        <f t="shared" si="40"/>
        <v>-34</v>
      </c>
      <c r="E64" s="4">
        <f t="shared" si="41"/>
        <v>20</v>
      </c>
      <c r="F64" s="48">
        <v>18.399999999999999</v>
      </c>
      <c r="G64" s="48">
        <v>27.2</v>
      </c>
      <c r="H64" s="48">
        <v>9.5</v>
      </c>
      <c r="I64" s="42">
        <v>1013</v>
      </c>
      <c r="J64" s="12">
        <f t="shared" si="27"/>
        <v>101.3</v>
      </c>
      <c r="K64" s="5">
        <f t="shared" si="42"/>
        <v>101.0984263372235</v>
      </c>
      <c r="L64" s="41">
        <v>7</v>
      </c>
      <c r="M64" s="12">
        <f t="shared" si="28"/>
        <v>1.9439</v>
      </c>
      <c r="N64" s="14">
        <f t="shared" si="43"/>
        <v>10</v>
      </c>
      <c r="O64" s="5">
        <f t="shared" si="44"/>
        <v>1.4535110095974548</v>
      </c>
      <c r="P64" s="48">
        <v>9.8000000000000007</v>
      </c>
      <c r="Q64" s="10">
        <f t="shared" si="4"/>
        <v>0.75243064577709784</v>
      </c>
      <c r="R64" s="5">
        <f t="shared" si="5"/>
        <v>23.371896819168704</v>
      </c>
      <c r="S64" s="6">
        <f t="shared" si="6"/>
        <v>28.006774558318465</v>
      </c>
      <c r="T64" s="5">
        <f t="shared" si="45"/>
        <v>0.77658673494075325</v>
      </c>
      <c r="U64" s="41">
        <v>62</v>
      </c>
      <c r="V64" s="5">
        <f t="shared" si="46"/>
        <v>2.1164749723521479</v>
      </c>
      <c r="W64" s="7">
        <f t="shared" si="47"/>
        <v>1.3122144828583318</v>
      </c>
      <c r="X64" s="7">
        <f t="shared" si="48"/>
        <v>0.80426048949381612</v>
      </c>
      <c r="Y64" s="7">
        <f t="shared" si="49"/>
        <v>0.17962729701092114</v>
      </c>
      <c r="Z64" s="8">
        <v>0.23</v>
      </c>
      <c r="AA64" s="6">
        <f t="shared" si="50"/>
        <v>17.996360550759903</v>
      </c>
      <c r="AB64" s="6">
        <f t="shared" si="12"/>
        <v>4.9656262376389551</v>
      </c>
      <c r="AC64" s="18">
        <f t="shared" si="51"/>
        <v>-0.59341194567807209</v>
      </c>
      <c r="AD64" s="19">
        <f t="shared" si="31"/>
        <v>0.92956715506849308</v>
      </c>
      <c r="AE64" s="19">
        <f t="shared" si="52"/>
        <v>-0.17016692824405794</v>
      </c>
      <c r="AF64" s="19">
        <f t="shared" si="53"/>
        <v>-9.7498468010900439</v>
      </c>
      <c r="AG64" s="20">
        <f t="shared" si="54"/>
        <v>1.7048973316217872</v>
      </c>
      <c r="AH64" s="19">
        <f t="shared" si="55"/>
        <v>97.683421605044316</v>
      </c>
      <c r="AI64" s="19">
        <f t="shared" si="56"/>
        <v>13.024456214005909</v>
      </c>
      <c r="AJ64" s="19">
        <f t="shared" si="57"/>
        <v>1.0221465603618201</v>
      </c>
      <c r="AK64" s="21">
        <f t="shared" si="39"/>
        <v>891.43166058445036</v>
      </c>
      <c r="AL64" s="19">
        <f t="shared" si="58"/>
        <v>15.225652762782413</v>
      </c>
      <c r="AM64" s="19">
        <f t="shared" si="59"/>
        <v>37.322460765349767</v>
      </c>
      <c r="AN64" s="22">
        <f t="shared" si="60"/>
        <v>2.4575575999999999</v>
      </c>
      <c r="AO64" s="23">
        <f t="shared" si="61"/>
        <v>0.13265500345274556</v>
      </c>
      <c r="AP64" s="23">
        <f t="shared" si="62"/>
        <v>8.9661510869565222E-3</v>
      </c>
      <c r="AQ64" s="23">
        <f t="shared" si="21"/>
        <v>1.339716685528239E-2</v>
      </c>
      <c r="AR64" s="24">
        <f t="shared" si="63"/>
        <v>0.90827136065813052</v>
      </c>
      <c r="AS64" s="24">
        <f t="shared" si="64"/>
        <v>6.1390057183311066E-2</v>
      </c>
      <c r="AT64" s="25">
        <f t="shared" si="65"/>
        <v>13.030734313120949</v>
      </c>
      <c r="AU64" s="25">
        <f t="shared" si="70"/>
        <v>7.700000000000011E-2</v>
      </c>
      <c r="AV64" s="25">
        <f t="shared" si="66"/>
        <v>12.953734313120949</v>
      </c>
      <c r="AW64" s="23">
        <f t="shared" si="67"/>
        <v>4.4861450913501697</v>
      </c>
      <c r="AX64" s="24">
        <f t="shared" si="68"/>
        <v>4.7874791989340473</v>
      </c>
      <c r="AY64" s="24">
        <f t="shared" si="26"/>
        <v>0.22149712179911513</v>
      </c>
      <c r="AZ64" s="15"/>
      <c r="BB64" s="35">
        <f t="shared" si="69"/>
        <v>5.0089763207331623</v>
      </c>
    </row>
    <row r="65" spans="1:54" ht="15.75" thickBot="1" x14ac:dyDescent="0.3">
      <c r="A65" s="31">
        <v>56</v>
      </c>
      <c r="B65" s="32">
        <f t="shared" si="71"/>
        <v>25</v>
      </c>
      <c r="C65" s="32">
        <v>56</v>
      </c>
      <c r="D65" s="3">
        <f t="shared" si="40"/>
        <v>-34</v>
      </c>
      <c r="E65" s="4">
        <f t="shared" si="41"/>
        <v>20</v>
      </c>
      <c r="F65" s="48">
        <v>21.1</v>
      </c>
      <c r="G65" s="48">
        <v>30</v>
      </c>
      <c r="H65" s="48">
        <v>12.2</v>
      </c>
      <c r="I65" s="42">
        <v>1013</v>
      </c>
      <c r="J65" s="12">
        <f t="shared" si="27"/>
        <v>101.3</v>
      </c>
      <c r="K65" s="5">
        <f t="shared" si="42"/>
        <v>101.0984263372235</v>
      </c>
      <c r="L65" s="41">
        <v>12</v>
      </c>
      <c r="M65" s="12">
        <f t="shared" si="28"/>
        <v>3.3323999999999998</v>
      </c>
      <c r="N65" s="14">
        <f t="shared" si="43"/>
        <v>10</v>
      </c>
      <c r="O65" s="5">
        <f t="shared" si="44"/>
        <v>2.4917331593099221</v>
      </c>
      <c r="P65" s="48">
        <v>9.1999999999999993</v>
      </c>
      <c r="Q65" s="10">
        <f t="shared" si="4"/>
        <v>0.70824700483776182</v>
      </c>
      <c r="R65" s="5">
        <f t="shared" si="5"/>
        <v>22.417898339810293</v>
      </c>
      <c r="S65" s="6">
        <f t="shared" si="6"/>
        <v>27.845946808620447</v>
      </c>
      <c r="T65" s="5">
        <f t="shared" si="45"/>
        <v>0.73684265493801882</v>
      </c>
      <c r="U65" s="41">
        <v>59</v>
      </c>
      <c r="V65" s="5">
        <f t="shared" si="46"/>
        <v>2.5023229781781122</v>
      </c>
      <c r="W65" s="7">
        <f t="shared" si="47"/>
        <v>1.476370557125086</v>
      </c>
      <c r="X65" s="7">
        <f t="shared" si="48"/>
        <v>1.0259524210530262</v>
      </c>
      <c r="Y65" s="7">
        <f t="shared" si="49"/>
        <v>0.16989161419950019</v>
      </c>
      <c r="Z65" s="8">
        <v>0.23</v>
      </c>
      <c r="AA65" s="6">
        <f t="shared" si="50"/>
        <v>17.261781721653925</v>
      </c>
      <c r="AB65" s="6">
        <f t="shared" si="12"/>
        <v>4.6264960300408777</v>
      </c>
      <c r="AC65" s="18">
        <f t="shared" si="51"/>
        <v>-0.59341194567807209</v>
      </c>
      <c r="AD65" s="19">
        <f t="shared" si="31"/>
        <v>0.94678136164383553</v>
      </c>
      <c r="AE65" s="19">
        <f t="shared" si="52"/>
        <v>-0.16371512329270663</v>
      </c>
      <c r="AF65" s="19">
        <f t="shared" si="53"/>
        <v>-9.3801856071360064</v>
      </c>
      <c r="AG65" s="20">
        <f t="shared" si="54"/>
        <v>1.7003632569571558</v>
      </c>
      <c r="AH65" s="19">
        <f t="shared" si="55"/>
        <v>97.423638262763745</v>
      </c>
      <c r="AI65" s="19">
        <f t="shared" si="56"/>
        <v>12.989818435035167</v>
      </c>
      <c r="AJ65" s="19">
        <f t="shared" si="57"/>
        <v>1.0216528538024994</v>
      </c>
      <c r="AK65" s="21">
        <f t="shared" si="39"/>
        <v>886.31265097901246</v>
      </c>
      <c r="AL65" s="19">
        <f t="shared" si="58"/>
        <v>15.138220078721535</v>
      </c>
      <c r="AM65" s="19">
        <f t="shared" si="59"/>
        <v>37.108138071189295</v>
      </c>
      <c r="AN65" s="22">
        <f t="shared" si="60"/>
        <v>2.4511829000000001</v>
      </c>
      <c r="AO65" s="23">
        <f t="shared" si="61"/>
        <v>0.15357845680152901</v>
      </c>
      <c r="AP65" s="23">
        <f t="shared" si="62"/>
        <v>7.8188236966824642E-3</v>
      </c>
      <c r="AQ65" s="23">
        <f t="shared" si="21"/>
        <v>1.4442847269101906E-2</v>
      </c>
      <c r="AR65" s="24">
        <f t="shared" si="63"/>
        <v>0.91404157140078746</v>
      </c>
      <c r="AS65" s="24">
        <f t="shared" si="64"/>
        <v>4.6534716177394228E-2</v>
      </c>
      <c r="AT65" s="25">
        <f t="shared" si="65"/>
        <v>12.635285691613047</v>
      </c>
      <c r="AU65" s="25">
        <f t="shared" si="70"/>
        <v>0.3010000000000001</v>
      </c>
      <c r="AV65" s="25">
        <f t="shared" si="66"/>
        <v>12.334285691613047</v>
      </c>
      <c r="AW65" s="23">
        <f t="shared" si="67"/>
        <v>7.6199790804584779</v>
      </c>
      <c r="AX65" s="24">
        <f t="shared" si="68"/>
        <v>4.5994323294553983</v>
      </c>
      <c r="AY65" s="24">
        <f t="shared" si="26"/>
        <v>0.3637961252569053</v>
      </c>
      <c r="AZ65" s="15"/>
      <c r="BB65" s="35">
        <f t="shared" si="69"/>
        <v>4.9632284547123033</v>
      </c>
    </row>
    <row r="66" spans="1:54" ht="15.75" thickBot="1" x14ac:dyDescent="0.3">
      <c r="A66" s="31">
        <v>57</v>
      </c>
      <c r="B66" s="32">
        <f t="shared" si="71"/>
        <v>26</v>
      </c>
      <c r="C66" s="32">
        <v>57</v>
      </c>
      <c r="D66" s="3">
        <f t="shared" si="40"/>
        <v>-34</v>
      </c>
      <c r="E66" s="4">
        <f t="shared" si="41"/>
        <v>20</v>
      </c>
      <c r="F66" s="48">
        <v>22.7</v>
      </c>
      <c r="G66" s="48">
        <v>30</v>
      </c>
      <c r="H66" s="48">
        <v>15.4</v>
      </c>
      <c r="I66" s="42">
        <v>1013</v>
      </c>
      <c r="J66" s="12">
        <f t="shared" si="27"/>
        <v>101.3</v>
      </c>
      <c r="K66" s="5">
        <f t="shared" si="42"/>
        <v>101.0984263372235</v>
      </c>
      <c r="L66" s="41">
        <v>9</v>
      </c>
      <c r="M66" s="12">
        <f t="shared" si="28"/>
        <v>2.4992999999999999</v>
      </c>
      <c r="N66" s="14">
        <f t="shared" si="43"/>
        <v>10</v>
      </c>
      <c r="O66" s="5">
        <f t="shared" si="44"/>
        <v>1.8687998694824419</v>
      </c>
      <c r="P66" s="48">
        <v>8.6</v>
      </c>
      <c r="Q66" s="10">
        <f t="shared" si="4"/>
        <v>0.66383314530728399</v>
      </c>
      <c r="R66" s="5">
        <f t="shared" si="5"/>
        <v>21.467831952093338</v>
      </c>
      <c r="S66" s="6">
        <f t="shared" si="6"/>
        <v>27.683454731988238</v>
      </c>
      <c r="T66" s="5">
        <f t="shared" si="45"/>
        <v>0.69689148864927597</v>
      </c>
      <c r="U66" s="41">
        <v>49</v>
      </c>
      <c r="V66" s="5">
        <f t="shared" si="46"/>
        <v>2.7588618891118175</v>
      </c>
      <c r="W66" s="7">
        <f t="shared" si="47"/>
        <v>1.3518423256647905</v>
      </c>
      <c r="X66" s="7">
        <f t="shared" si="48"/>
        <v>1.4070195634470271</v>
      </c>
      <c r="Y66" s="7">
        <f t="shared" si="49"/>
        <v>0.17722374379833558</v>
      </c>
      <c r="Z66" s="8">
        <v>0.23</v>
      </c>
      <c r="AA66" s="6">
        <f t="shared" si="50"/>
        <v>16.530230603111871</v>
      </c>
      <c r="AB66" s="6">
        <f t="shared" si="12"/>
        <v>4.6560648152238588</v>
      </c>
      <c r="AC66" s="18">
        <f t="shared" si="51"/>
        <v>-0.59341194567807209</v>
      </c>
      <c r="AD66" s="19">
        <f t="shared" si="31"/>
        <v>0.96399556821917798</v>
      </c>
      <c r="AE66" s="19">
        <f t="shared" si="52"/>
        <v>-0.15722257095137857</v>
      </c>
      <c r="AF66" s="19">
        <f t="shared" si="53"/>
        <v>-9.0081897597101275</v>
      </c>
      <c r="AG66" s="20">
        <f t="shared" si="54"/>
        <v>1.6958137379766509</v>
      </c>
      <c r="AH66" s="19">
        <f t="shared" si="55"/>
        <v>97.162970026366153</v>
      </c>
      <c r="AI66" s="19">
        <f t="shared" si="56"/>
        <v>12.955062670182153</v>
      </c>
      <c r="AJ66" s="19">
        <f t="shared" si="57"/>
        <v>1.0211523113553116</v>
      </c>
      <c r="AK66" s="21">
        <f t="shared" si="39"/>
        <v>881.14066727191175</v>
      </c>
      <c r="AL66" s="19">
        <f t="shared" si="58"/>
        <v>15.049882597004254</v>
      </c>
      <c r="AM66" s="19">
        <f t="shared" si="59"/>
        <v>36.891597457340403</v>
      </c>
      <c r="AN66" s="22">
        <f t="shared" si="60"/>
        <v>2.4474052999999998</v>
      </c>
      <c r="AO66" s="23">
        <f t="shared" si="61"/>
        <v>0.16724579913580218</v>
      </c>
      <c r="AP66" s="23">
        <f t="shared" si="62"/>
        <v>7.2677171806167402E-3</v>
      </c>
      <c r="AQ66" s="23">
        <f t="shared" si="21"/>
        <v>1.1885566212931175E-2</v>
      </c>
      <c r="AR66" s="24">
        <f t="shared" si="63"/>
        <v>0.93364888281964276</v>
      </c>
      <c r="AS66" s="24">
        <f t="shared" si="64"/>
        <v>4.0571996793905586E-2</v>
      </c>
      <c r="AT66" s="25">
        <f t="shared" si="65"/>
        <v>11.874165787888012</v>
      </c>
      <c r="AU66" s="25">
        <f t="shared" si="70"/>
        <v>-0.39200000000000013</v>
      </c>
      <c r="AV66" s="25">
        <f t="shared" si="66"/>
        <v>12.266165787888012</v>
      </c>
      <c r="AW66" s="23">
        <f t="shared" si="67"/>
        <v>5.6840820633125988</v>
      </c>
      <c r="AX66" s="24">
        <f t="shared" si="68"/>
        <v>4.6793606209572918</v>
      </c>
      <c r="AY66" s="24">
        <f t="shared" si="26"/>
        <v>0.32447919647907764</v>
      </c>
      <c r="AZ66" s="15"/>
      <c r="BB66" s="35">
        <f t="shared" si="69"/>
        <v>5.0038398174363694</v>
      </c>
    </row>
    <row r="67" spans="1:54" ht="15.75" thickBot="1" x14ac:dyDescent="0.3">
      <c r="A67" s="31">
        <v>58</v>
      </c>
      <c r="B67" s="32">
        <f t="shared" si="71"/>
        <v>27</v>
      </c>
      <c r="C67" s="32">
        <v>58</v>
      </c>
      <c r="D67" s="3">
        <f t="shared" si="40"/>
        <v>-34</v>
      </c>
      <c r="E67" s="4">
        <f t="shared" si="41"/>
        <v>20</v>
      </c>
      <c r="F67" s="48">
        <v>15.5</v>
      </c>
      <c r="G67" s="48">
        <v>27</v>
      </c>
      <c r="H67" s="48">
        <v>4</v>
      </c>
      <c r="I67" s="42">
        <v>1013</v>
      </c>
      <c r="J67" s="12">
        <f t="shared" si="27"/>
        <v>101.3</v>
      </c>
      <c r="K67" s="5">
        <f t="shared" si="42"/>
        <v>101.0984263372235</v>
      </c>
      <c r="L67" s="41">
        <v>3</v>
      </c>
      <c r="M67" s="12">
        <f t="shared" si="28"/>
        <v>0.83309999999999995</v>
      </c>
      <c r="N67" s="14">
        <f t="shared" si="43"/>
        <v>10</v>
      </c>
      <c r="O67" s="5">
        <f t="shared" si="44"/>
        <v>0.62293328982748053</v>
      </c>
      <c r="P67" s="48">
        <v>10.8</v>
      </c>
      <c r="Q67" s="10">
        <f t="shared" si="4"/>
        <v>0.83590053424576294</v>
      </c>
      <c r="R67" s="5">
        <f t="shared" si="5"/>
        <v>24.495675626729557</v>
      </c>
      <c r="S67" s="6">
        <f t="shared" si="6"/>
        <v>27.519346716446844</v>
      </c>
      <c r="T67" s="5">
        <f t="shared" si="45"/>
        <v>0.85166959037298773</v>
      </c>
      <c r="U67" s="41">
        <v>45</v>
      </c>
      <c r="V67" s="5">
        <f t="shared" si="46"/>
        <v>1.7610230157953923</v>
      </c>
      <c r="W67" s="7">
        <f t="shared" si="47"/>
        <v>0.79246035710792662</v>
      </c>
      <c r="X67" s="7">
        <f t="shared" si="48"/>
        <v>0.96856265868746572</v>
      </c>
      <c r="Y67" s="7">
        <f t="shared" si="49"/>
        <v>0.21537166052893364</v>
      </c>
      <c r="Z67" s="8">
        <v>0.23</v>
      </c>
      <c r="AA67" s="6">
        <f t="shared" si="50"/>
        <v>18.861670232581758</v>
      </c>
      <c r="AB67" s="6">
        <f t="shared" si="12"/>
        <v>6.3026823959091516</v>
      </c>
      <c r="AC67" s="18">
        <f t="shared" si="51"/>
        <v>-0.59341194567807209</v>
      </c>
      <c r="AD67" s="19">
        <f t="shared" si="31"/>
        <v>0.98120977479452043</v>
      </c>
      <c r="AE67" s="19">
        <f t="shared" si="52"/>
        <v>-0.15069129627842404</v>
      </c>
      <c r="AF67" s="19">
        <f t="shared" si="53"/>
        <v>-8.6339752861091466</v>
      </c>
      <c r="AG67" s="20">
        <f t="shared" si="54"/>
        <v>1.6912498989978637</v>
      </c>
      <c r="AH67" s="19">
        <f t="shared" si="55"/>
        <v>96.901481314504352</v>
      </c>
      <c r="AI67" s="19">
        <f t="shared" si="56"/>
        <v>12.92019750860058</v>
      </c>
      <c r="AJ67" s="19">
        <f t="shared" si="57"/>
        <v>1.0206451100135185</v>
      </c>
      <c r="AK67" s="21">
        <f t="shared" si="39"/>
        <v>875.91724961256421</v>
      </c>
      <c r="AL67" s="19">
        <f t="shared" si="58"/>
        <v>14.960666623382599</v>
      </c>
      <c r="AM67" s="19">
        <f t="shared" si="59"/>
        <v>36.672903406778843</v>
      </c>
      <c r="AN67" s="22">
        <f t="shared" si="60"/>
        <v>2.4644045000000001</v>
      </c>
      <c r="AO67" s="23">
        <f t="shared" si="61"/>
        <v>0.11292311426468986</v>
      </c>
      <c r="AP67" s="23">
        <f t="shared" si="62"/>
        <v>1.0643689032258064E-2</v>
      </c>
      <c r="AQ67" s="23">
        <f t="shared" si="21"/>
        <v>1.2897993828678227E-2</v>
      </c>
      <c r="AR67" s="24">
        <f t="shared" si="63"/>
        <v>0.89748942745674276</v>
      </c>
      <c r="AS67" s="24">
        <f t="shared" si="64"/>
        <v>8.4593826851053489E-2</v>
      </c>
      <c r="AT67" s="25">
        <f t="shared" si="65"/>
        <v>12.558987836672607</v>
      </c>
      <c r="AU67" s="25">
        <f t="shared" si="70"/>
        <v>-0.25899999999999995</v>
      </c>
      <c r="AV67" s="25">
        <f t="shared" si="66"/>
        <v>12.817987836672607</v>
      </c>
      <c r="AW67" s="23">
        <f t="shared" si="67"/>
        <v>1.9419465218037151</v>
      </c>
      <c r="AX67" s="24">
        <f t="shared" si="68"/>
        <v>4.6680683161724428</v>
      </c>
      <c r="AY67" s="24">
        <f t="shared" si="26"/>
        <v>0.15911226551479576</v>
      </c>
      <c r="AZ67" s="15"/>
      <c r="BB67" s="35">
        <f t="shared" si="69"/>
        <v>4.8271805816872382</v>
      </c>
    </row>
    <row r="68" spans="1:54" ht="15.75" thickBot="1" x14ac:dyDescent="0.3">
      <c r="A68" s="31">
        <v>59</v>
      </c>
      <c r="B68" s="32">
        <f t="shared" si="71"/>
        <v>28</v>
      </c>
      <c r="C68" s="32">
        <v>59</v>
      </c>
      <c r="D68" s="3">
        <f t="shared" si="40"/>
        <v>-34</v>
      </c>
      <c r="E68" s="4">
        <f t="shared" si="41"/>
        <v>20</v>
      </c>
      <c r="F68" s="48">
        <v>19</v>
      </c>
      <c r="G68" s="48">
        <v>29.7</v>
      </c>
      <c r="H68" s="48">
        <v>8.3000000000000007</v>
      </c>
      <c r="I68" s="42">
        <v>1013</v>
      </c>
      <c r="J68" s="12">
        <f t="shared" si="27"/>
        <v>101.3</v>
      </c>
      <c r="K68" s="5">
        <f t="shared" si="42"/>
        <v>101.0984263372235</v>
      </c>
      <c r="L68" s="41">
        <v>12</v>
      </c>
      <c r="M68" s="12">
        <f t="shared" si="28"/>
        <v>3.3323999999999998</v>
      </c>
      <c r="N68" s="14">
        <f t="shared" si="43"/>
        <v>10</v>
      </c>
      <c r="O68" s="5">
        <f t="shared" si="44"/>
        <v>2.4917331593099221</v>
      </c>
      <c r="P68" s="48">
        <v>10.4</v>
      </c>
      <c r="Q68" s="10">
        <f t="shared" si="4"/>
        <v>0.80712559821379726</v>
      </c>
      <c r="R68" s="5">
        <f t="shared" si="5"/>
        <v>23.823750506987107</v>
      </c>
      <c r="S68" s="6">
        <f t="shared" si="6"/>
        <v>27.353671911670503</v>
      </c>
      <c r="T68" s="5">
        <f t="shared" si="45"/>
        <v>0.82578595255105702</v>
      </c>
      <c r="U68" s="41">
        <v>60</v>
      </c>
      <c r="V68" s="5">
        <f t="shared" si="46"/>
        <v>2.1973935014182744</v>
      </c>
      <c r="W68" s="7">
        <f t="shared" si="47"/>
        <v>1.3184361008509646</v>
      </c>
      <c r="X68" s="7">
        <f t="shared" si="48"/>
        <v>0.87895740056730975</v>
      </c>
      <c r="Y68" s="7">
        <f t="shared" si="49"/>
        <v>0.1792475581004167</v>
      </c>
      <c r="Z68" s="8">
        <v>0.23</v>
      </c>
      <c r="AA68" s="6">
        <f t="shared" si="50"/>
        <v>18.344287890380073</v>
      </c>
      <c r="AB68" s="6">
        <f t="shared" si="12"/>
        <v>5.3295229200020415</v>
      </c>
      <c r="AC68" s="18">
        <f t="shared" si="51"/>
        <v>-0.59341194567807209</v>
      </c>
      <c r="AD68" s="19">
        <f t="shared" si="31"/>
        <v>0.99842398136986288</v>
      </c>
      <c r="AE68" s="19">
        <f t="shared" si="52"/>
        <v>-0.14412331359631317</v>
      </c>
      <c r="AF68" s="19">
        <f t="shared" si="53"/>
        <v>-8.2576575985091782</v>
      </c>
      <c r="AG68" s="20">
        <f t="shared" si="54"/>
        <v>1.6866728295674387</v>
      </c>
      <c r="AH68" s="19">
        <f t="shared" si="55"/>
        <v>96.639234553602648</v>
      </c>
      <c r="AI68" s="19">
        <f t="shared" si="56"/>
        <v>12.885231273813686</v>
      </c>
      <c r="AJ68" s="19">
        <f t="shared" si="57"/>
        <v>1.0201314292456096</v>
      </c>
      <c r="AK68" s="21">
        <f t="shared" si="39"/>
        <v>870.64396239302937</v>
      </c>
      <c r="AL68" s="19">
        <f t="shared" si="58"/>
        <v>14.870598877672943</v>
      </c>
      <c r="AM68" s="19">
        <f t="shared" si="59"/>
        <v>36.452121417471353</v>
      </c>
      <c r="AN68" s="22">
        <f t="shared" si="60"/>
        <v>2.4561409999999997</v>
      </c>
      <c r="AO68" s="23">
        <f t="shared" si="61"/>
        <v>0.13708267718742603</v>
      </c>
      <c r="AP68" s="23">
        <f t="shared" si="62"/>
        <v>8.6830094736842101E-3</v>
      </c>
      <c r="AQ68" s="23">
        <f t="shared" si="21"/>
        <v>1.6039161967265798E-2</v>
      </c>
      <c r="AR68" s="24">
        <f t="shared" si="63"/>
        <v>0.89525229022972885</v>
      </c>
      <c r="AS68" s="24">
        <f t="shared" si="64"/>
        <v>5.6706538542240024E-2</v>
      </c>
      <c r="AT68" s="25">
        <f t="shared" si="65"/>
        <v>13.014764970378032</v>
      </c>
      <c r="AU68" s="25">
        <f t="shared" si="70"/>
        <v>0.52500000000000002</v>
      </c>
      <c r="AV68" s="25">
        <f t="shared" si="66"/>
        <v>12.489764970378031</v>
      </c>
      <c r="AW68" s="23">
        <f t="shared" si="67"/>
        <v>7.6747427904823073</v>
      </c>
      <c r="AX68" s="24">
        <f t="shared" si="68"/>
        <v>4.5524628651864756</v>
      </c>
      <c r="AY68" s="24">
        <f t="shared" si="26"/>
        <v>0.38252937839231116</v>
      </c>
      <c r="AZ68" s="15"/>
      <c r="BB68" s="35">
        <f t="shared" si="69"/>
        <v>4.9349922435787867</v>
      </c>
    </row>
    <row r="69" spans="1:54" ht="15.75" thickBot="1" x14ac:dyDescent="0.3">
      <c r="A69" s="31">
        <v>60</v>
      </c>
      <c r="B69" s="32">
        <v>29</v>
      </c>
      <c r="C69" s="32">
        <v>60</v>
      </c>
      <c r="D69" s="3">
        <f t="shared" si="40"/>
        <v>-34</v>
      </c>
      <c r="E69" s="4">
        <f t="shared" si="41"/>
        <v>20</v>
      </c>
      <c r="F69" s="48">
        <v>23</v>
      </c>
      <c r="G69" s="48">
        <v>31.6</v>
      </c>
      <c r="H69" s="48">
        <v>14.4</v>
      </c>
      <c r="I69" s="42">
        <v>1013</v>
      </c>
      <c r="J69" s="12">
        <f t="shared" si="27"/>
        <v>101.3</v>
      </c>
      <c r="K69" s="5">
        <f t="shared" si="42"/>
        <v>101.0984263372235</v>
      </c>
      <c r="L69" s="41">
        <v>7</v>
      </c>
      <c r="M69" s="12">
        <f t="shared" si="28"/>
        <v>1.9439</v>
      </c>
      <c r="N69" s="14">
        <f t="shared" si="43"/>
        <v>10</v>
      </c>
      <c r="O69" s="5">
        <f t="shared" si="44"/>
        <v>1.4535110095974548</v>
      </c>
      <c r="P69" s="48">
        <v>11.4</v>
      </c>
      <c r="Q69" s="10">
        <f t="shared" si="4"/>
        <v>0.88714765627612024</v>
      </c>
      <c r="R69" s="5">
        <f t="shared" si="5"/>
        <v>25.127706755194016</v>
      </c>
      <c r="S69" s="6">
        <f t="shared" si="6"/>
        <v>27.186480204590737</v>
      </c>
      <c r="T69" s="5">
        <f t="shared" si="45"/>
        <v>0.89776741469400478</v>
      </c>
      <c r="U69" s="41">
        <v>57</v>
      </c>
      <c r="V69" s="5">
        <f t="shared" si="46"/>
        <v>2.8094378929415926</v>
      </c>
      <c r="W69" s="7">
        <f t="shared" si="47"/>
        <v>1.6013795989767077</v>
      </c>
      <c r="X69" s="7">
        <f t="shared" si="48"/>
        <v>1.208058293964885</v>
      </c>
      <c r="Y69" s="7">
        <f t="shared" si="49"/>
        <v>0.16283612066805639</v>
      </c>
      <c r="Z69" s="8">
        <v>0.23</v>
      </c>
      <c r="AA69" s="6">
        <f t="shared" si="50"/>
        <v>19.348334201499391</v>
      </c>
      <c r="AB69" s="6">
        <f t="shared" si="12"/>
        <v>5.5413501439439985</v>
      </c>
      <c r="AC69" s="18">
        <f t="shared" si="51"/>
        <v>-0.59341194567807209</v>
      </c>
      <c r="AD69" s="19">
        <f t="shared" si="31"/>
        <v>1.0156381879452054</v>
      </c>
      <c r="AE69" s="19">
        <f t="shared" si="52"/>
        <v>-0.13752062595425346</v>
      </c>
      <c r="AF69" s="19">
        <f t="shared" si="53"/>
        <v>-7.8793514631759729</v>
      </c>
      <c r="AG69" s="20">
        <f t="shared" si="54"/>
        <v>1.6820835854079002</v>
      </c>
      <c r="AH69" s="19">
        <f t="shared" si="55"/>
        <v>96.37629023210603</v>
      </c>
      <c r="AI69" s="19">
        <f t="shared" si="56"/>
        <v>12.850172030947471</v>
      </c>
      <c r="AJ69" s="19">
        <f t="shared" si="57"/>
        <v>1.0196114509075471</v>
      </c>
      <c r="AK69" s="21">
        <f t="shared" si="39"/>
        <v>865.32239347163431</v>
      </c>
      <c r="AL69" s="19">
        <f t="shared" si="58"/>
        <v>14.779706480495514</v>
      </c>
      <c r="AM69" s="19">
        <f t="shared" si="59"/>
        <v>36.229317969870387</v>
      </c>
      <c r="AN69" s="22">
        <f t="shared" si="60"/>
        <v>2.4466969999999999</v>
      </c>
      <c r="AO69" s="23">
        <f t="shared" si="61"/>
        <v>0.16991943433091616</v>
      </c>
      <c r="AP69" s="23">
        <f t="shared" si="62"/>
        <v>7.1729208695652177E-3</v>
      </c>
      <c r="AQ69" s="23">
        <f t="shared" si="21"/>
        <v>1.0717733484225911E-2</v>
      </c>
      <c r="AR69" s="24">
        <f t="shared" si="63"/>
        <v>0.94066706418252699</v>
      </c>
      <c r="AS69" s="24">
        <f t="shared" si="64"/>
        <v>3.970899763500356E-2</v>
      </c>
      <c r="AT69" s="25">
        <f t="shared" si="65"/>
        <v>13.806984057555393</v>
      </c>
      <c r="AU69" s="25">
        <f t="shared" si="70"/>
        <v>0.28700000000000014</v>
      </c>
      <c r="AV69" s="25">
        <f t="shared" si="66"/>
        <v>13.519984057555392</v>
      </c>
      <c r="AW69" s="23">
        <f t="shared" si="67"/>
        <v>4.4164750460422333</v>
      </c>
      <c r="AX69" s="24">
        <f t="shared" si="68"/>
        <v>5.1979479728038251</v>
      </c>
      <c r="AY69" s="24">
        <f t="shared" si="26"/>
        <v>0.21186177020125196</v>
      </c>
      <c r="AZ69" s="15"/>
      <c r="BB69" s="35">
        <f t="shared" si="69"/>
        <v>5.4098097430050771</v>
      </c>
    </row>
    <row r="70" spans="1:54" ht="15.75" thickBot="1" x14ac:dyDescent="0.3">
      <c r="A70" s="31">
        <v>61</v>
      </c>
      <c r="B70" s="32">
        <v>1</v>
      </c>
      <c r="C70" s="32">
        <v>61</v>
      </c>
      <c r="D70" s="3">
        <f t="shared" si="40"/>
        <v>-34</v>
      </c>
      <c r="E70" s="4">
        <f t="shared" si="41"/>
        <v>20</v>
      </c>
      <c r="F70" s="48">
        <v>23.1</v>
      </c>
      <c r="G70" s="48">
        <v>32</v>
      </c>
      <c r="H70" s="48">
        <v>14.2</v>
      </c>
      <c r="I70" s="42">
        <v>1013</v>
      </c>
      <c r="J70" s="12">
        <f t="shared" si="27"/>
        <v>101.3</v>
      </c>
      <c r="K70" s="5">
        <f t="shared" si="42"/>
        <v>101.0984263372235</v>
      </c>
      <c r="L70" s="41">
        <v>11</v>
      </c>
      <c r="M70" s="12">
        <f t="shared" si="28"/>
        <v>3.0547</v>
      </c>
      <c r="N70" s="14">
        <f t="shared" si="43"/>
        <v>10</v>
      </c>
      <c r="O70" s="5">
        <f t="shared" si="44"/>
        <v>2.2840887293674292</v>
      </c>
      <c r="P70" s="48">
        <v>10.4</v>
      </c>
      <c r="Q70" s="10">
        <f t="shared" si="4"/>
        <v>0.81154721856194345</v>
      </c>
      <c r="R70" s="5">
        <f t="shared" si="5"/>
        <v>23.610840585468058</v>
      </c>
      <c r="S70" s="6">
        <f t="shared" si="6"/>
        <v>27.017822194403045</v>
      </c>
      <c r="T70" s="5">
        <f t="shared" si="45"/>
        <v>0.82976328961795309</v>
      </c>
      <c r="U70" s="41">
        <v>60</v>
      </c>
      <c r="V70" s="5">
        <f t="shared" si="46"/>
        <v>2.8264754744002576</v>
      </c>
      <c r="W70" s="7">
        <f t="shared" si="47"/>
        <v>1.6958852846401544</v>
      </c>
      <c r="X70" s="7">
        <f t="shared" si="48"/>
        <v>1.1305901897601032</v>
      </c>
      <c r="Y70" s="7">
        <f t="shared" si="49"/>
        <v>0.15768337547292341</v>
      </c>
      <c r="Z70" s="8">
        <v>0.23</v>
      </c>
      <c r="AA70" s="6">
        <f t="shared" si="50"/>
        <v>18.180347250810406</v>
      </c>
      <c r="AB70" s="6">
        <f t="shared" si="12"/>
        <v>4.9679961785516662</v>
      </c>
      <c r="AC70" s="18">
        <f t="shared" si="51"/>
        <v>-0.59341194567807209</v>
      </c>
      <c r="AD70" s="19">
        <f t="shared" si="31"/>
        <v>1.0328523945205479</v>
      </c>
      <c r="AE70" s="19">
        <f t="shared" si="52"/>
        <v>-0.13088522464787766</v>
      </c>
      <c r="AF70" s="19">
        <f t="shared" si="53"/>
        <v>-7.4991709729450466</v>
      </c>
      <c r="AG70" s="20">
        <f t="shared" si="54"/>
        <v>1.677483189416745</v>
      </c>
      <c r="AH70" s="19">
        <f t="shared" si="55"/>
        <v>96.11270695772393</v>
      </c>
      <c r="AI70" s="19">
        <f t="shared" si="56"/>
        <v>12.81502759436319</v>
      </c>
      <c r="AJ70" s="19">
        <f t="shared" si="57"/>
        <v>1.0190853591537448</v>
      </c>
      <c r="AK70" s="21">
        <f t="shared" si="39"/>
        <v>859.95415337745931</v>
      </c>
      <c r="AL70" s="19">
        <f t="shared" si="58"/>
        <v>14.688016939687007</v>
      </c>
      <c r="AM70" s="19">
        <f t="shared" si="59"/>
        <v>36.004560493607471</v>
      </c>
      <c r="AN70" s="22">
        <f t="shared" si="60"/>
        <v>2.4464608999999999</v>
      </c>
      <c r="AO70" s="23">
        <f t="shared" si="61"/>
        <v>0.17081862262730993</v>
      </c>
      <c r="AP70" s="23">
        <f t="shared" si="62"/>
        <v>7.1418692640692633E-3</v>
      </c>
      <c r="AQ70" s="23">
        <f t="shared" si="21"/>
        <v>1.2688174715579193E-2</v>
      </c>
      <c r="AR70" s="24">
        <f t="shared" si="63"/>
        <v>0.93085719494155361</v>
      </c>
      <c r="AS70" s="24">
        <f t="shared" si="64"/>
        <v>3.8918826809038687E-2</v>
      </c>
      <c r="AT70" s="25">
        <f t="shared" si="65"/>
        <v>13.212351072258741</v>
      </c>
      <c r="AU70" s="25">
        <f t="shared" si="70"/>
        <v>-4.2000000000000107E-2</v>
      </c>
      <c r="AV70" s="25">
        <f t="shared" si="66"/>
        <v>13.254351072258741</v>
      </c>
      <c r="AW70" s="23">
        <f t="shared" si="67"/>
        <v>6.9378327925436594</v>
      </c>
      <c r="AX70" s="24">
        <f t="shared" si="68"/>
        <v>5.0431658482231807</v>
      </c>
      <c r="AY70" s="24">
        <f t="shared" si="26"/>
        <v>0.30527327206004118</v>
      </c>
      <c r="AZ70" s="15"/>
      <c r="BB70" s="35">
        <f t="shared" si="69"/>
        <v>5.3484391202832215</v>
      </c>
    </row>
    <row r="71" spans="1:54" ht="15.75" thickBot="1" x14ac:dyDescent="0.3">
      <c r="A71" s="31">
        <v>62</v>
      </c>
      <c r="B71" s="32">
        <f t="shared" ref="B71:B100" si="72">B70+1</f>
        <v>2</v>
      </c>
      <c r="C71" s="32">
        <v>62</v>
      </c>
      <c r="D71" s="3">
        <f t="shared" si="40"/>
        <v>-34</v>
      </c>
      <c r="E71" s="4">
        <f t="shared" si="41"/>
        <v>20</v>
      </c>
      <c r="F71" s="48">
        <v>22.4</v>
      </c>
      <c r="G71" s="48">
        <v>31</v>
      </c>
      <c r="H71" s="48">
        <v>13.7</v>
      </c>
      <c r="I71" s="42">
        <v>1013</v>
      </c>
      <c r="J71" s="12">
        <f t="shared" si="27"/>
        <v>101.3</v>
      </c>
      <c r="K71" s="5">
        <f t="shared" si="42"/>
        <v>101.0984263372235</v>
      </c>
      <c r="L71" s="41">
        <v>10</v>
      </c>
      <c r="M71" s="12">
        <f t="shared" si="28"/>
        <v>2.7770000000000001</v>
      </c>
      <c r="N71" s="14">
        <f t="shared" si="43"/>
        <v>10</v>
      </c>
      <c r="O71" s="5">
        <f t="shared" si="44"/>
        <v>2.0764442994249355</v>
      </c>
      <c r="P71" s="48">
        <v>10.7</v>
      </c>
      <c r="Q71" s="10">
        <f t="shared" si="4"/>
        <v>0.83725843637819897</v>
      </c>
      <c r="R71" s="5">
        <f t="shared" si="5"/>
        <v>23.922160895127242</v>
      </c>
      <c r="S71" s="6">
        <f t="shared" si="6"/>
        <v>26.847749167052683</v>
      </c>
      <c r="T71" s="5">
        <f t="shared" si="45"/>
        <v>0.85289105084659445</v>
      </c>
      <c r="U71" s="41">
        <v>63</v>
      </c>
      <c r="V71" s="5">
        <f t="shared" si="46"/>
        <v>2.7090826598780144</v>
      </c>
      <c r="W71" s="7">
        <f t="shared" si="47"/>
        <v>1.7067220757231492</v>
      </c>
      <c r="X71" s="7">
        <f t="shared" si="48"/>
        <v>1.0023605841548653</v>
      </c>
      <c r="Y71" s="7">
        <f t="shared" si="49"/>
        <v>0.15710179693563492</v>
      </c>
      <c r="Z71" s="8">
        <v>0.23</v>
      </c>
      <c r="AA71" s="6">
        <f t="shared" si="50"/>
        <v>18.420063889247977</v>
      </c>
      <c r="AB71" s="6">
        <f t="shared" si="12"/>
        <v>5.0349360240937724</v>
      </c>
      <c r="AC71" s="18">
        <f t="shared" si="51"/>
        <v>-0.59341194567807209</v>
      </c>
      <c r="AD71" s="19">
        <f t="shared" si="31"/>
        <v>1.0500666010958903</v>
      </c>
      <c r="AE71" s="19">
        <f t="shared" si="52"/>
        <v>-0.12421908879552596</v>
      </c>
      <c r="AF71" s="19">
        <f t="shared" si="53"/>
        <v>-7.1172295229444495</v>
      </c>
      <c r="AG71" s="20">
        <f t="shared" si="54"/>
        <v>1.6728726327133365</v>
      </c>
      <c r="AH71" s="19">
        <f t="shared" si="55"/>
        <v>95.848541517412883</v>
      </c>
      <c r="AI71" s="19">
        <f t="shared" si="56"/>
        <v>12.779805535655051</v>
      </c>
      <c r="AJ71" s="19">
        <f t="shared" si="57"/>
        <v>1.0185533403468578</v>
      </c>
      <c r="AK71" s="21">
        <f t="shared" si="39"/>
        <v>854.54087449824169</v>
      </c>
      <c r="AL71" s="19">
        <f t="shared" si="58"/>
        <v>14.59555813642997</v>
      </c>
      <c r="AM71" s="19">
        <f t="shared" si="59"/>
        <v>35.777917333492383</v>
      </c>
      <c r="AN71" s="22">
        <f t="shared" si="60"/>
        <v>2.4481136000000001</v>
      </c>
      <c r="AO71" s="23">
        <f t="shared" si="61"/>
        <v>0.16460776237295371</v>
      </c>
      <c r="AP71" s="23">
        <f t="shared" si="62"/>
        <v>7.3650526785714295E-3</v>
      </c>
      <c r="AQ71" s="23">
        <f t="shared" si="21"/>
        <v>1.2564714039361989E-2</v>
      </c>
      <c r="AR71" s="24">
        <f t="shared" si="63"/>
        <v>0.92908202056101874</v>
      </c>
      <c r="AS71" s="24">
        <f t="shared" si="64"/>
        <v>4.1569959554166203E-2</v>
      </c>
      <c r="AT71" s="25">
        <f t="shared" si="65"/>
        <v>13.385127865154205</v>
      </c>
      <c r="AU71" s="25">
        <f t="shared" si="70"/>
        <v>0.13299999999999992</v>
      </c>
      <c r="AV71" s="25">
        <f t="shared" si="66"/>
        <v>13.252127865154206</v>
      </c>
      <c r="AW71" s="23">
        <f t="shared" si="67"/>
        <v>6.3220563920244999</v>
      </c>
      <c r="AX71" s="24">
        <f t="shared" si="68"/>
        <v>5.0293065377727766</v>
      </c>
      <c r="AY71" s="24">
        <f t="shared" si="26"/>
        <v>0.26342800803926802</v>
      </c>
      <c r="AZ71" s="15"/>
      <c r="BB71" s="35">
        <f t="shared" si="69"/>
        <v>5.2927345458120447</v>
      </c>
    </row>
    <row r="72" spans="1:54" ht="15.75" thickBot="1" x14ac:dyDescent="0.3">
      <c r="A72" s="31">
        <v>63</v>
      </c>
      <c r="B72" s="32">
        <f t="shared" si="72"/>
        <v>3</v>
      </c>
      <c r="C72" s="32">
        <v>63</v>
      </c>
      <c r="D72" s="3">
        <f t="shared" si="40"/>
        <v>-34</v>
      </c>
      <c r="E72" s="4">
        <f t="shared" si="41"/>
        <v>20</v>
      </c>
      <c r="F72" s="48">
        <v>25</v>
      </c>
      <c r="G72" s="48">
        <v>31.9</v>
      </c>
      <c r="H72" s="48">
        <v>18</v>
      </c>
      <c r="I72" s="42">
        <v>1013</v>
      </c>
      <c r="J72" s="12">
        <f t="shared" si="27"/>
        <v>101.3</v>
      </c>
      <c r="K72" s="5">
        <f t="shared" si="42"/>
        <v>101.0984263372235</v>
      </c>
      <c r="L72" s="41">
        <v>10</v>
      </c>
      <c r="M72" s="12">
        <f t="shared" si="28"/>
        <v>2.7770000000000001</v>
      </c>
      <c r="N72" s="14">
        <f t="shared" si="43"/>
        <v>10</v>
      </c>
      <c r="O72" s="5">
        <f t="shared" si="44"/>
        <v>2.0764442994249355</v>
      </c>
      <c r="P72" s="48">
        <v>9.9</v>
      </c>
      <c r="Q72" s="10">
        <f t="shared" si="4"/>
        <v>0.77680487680216603</v>
      </c>
      <c r="R72" s="5">
        <f t="shared" si="5"/>
        <v>22.694860489043812</v>
      </c>
      <c r="S72" s="6">
        <f t="shared" si="6"/>
        <v>26.676313069279129</v>
      </c>
      <c r="T72" s="5">
        <f t="shared" si="45"/>
        <v>0.79851184946889953</v>
      </c>
      <c r="U72" s="41">
        <v>62</v>
      </c>
      <c r="V72" s="5">
        <f t="shared" si="46"/>
        <v>3.167778046557006</v>
      </c>
      <c r="W72" s="7">
        <f t="shared" si="47"/>
        <v>1.9640223888653436</v>
      </c>
      <c r="X72" s="7">
        <f t="shared" si="48"/>
        <v>1.2037556576916624</v>
      </c>
      <c r="Y72" s="7">
        <f t="shared" si="49"/>
        <v>0.14379898363728916</v>
      </c>
      <c r="Z72" s="8">
        <v>0.23</v>
      </c>
      <c r="AA72" s="6">
        <f t="shared" si="50"/>
        <v>17.475042576563734</v>
      </c>
      <c r="AB72" s="6">
        <f t="shared" si="12"/>
        <v>4.4602703872876903</v>
      </c>
      <c r="AC72" s="18">
        <f t="shared" si="51"/>
        <v>-0.59341194567807209</v>
      </c>
      <c r="AD72" s="19">
        <f t="shared" si="31"/>
        <v>1.0672808076712328</v>
      </c>
      <c r="AE72" s="19">
        <f t="shared" si="52"/>
        <v>-0.11752418497050009</v>
      </c>
      <c r="AF72" s="19">
        <f t="shared" si="53"/>
        <v>-6.7336397895244762</v>
      </c>
      <c r="AG72" s="20">
        <f t="shared" si="54"/>
        <v>1.6682528757293409</v>
      </c>
      <c r="AH72" s="19">
        <f t="shared" si="55"/>
        <v>95.583848939853837</v>
      </c>
      <c r="AI72" s="19">
        <f t="shared" si="56"/>
        <v>12.744513191980511</v>
      </c>
      <c r="AJ72" s="19">
        <f t="shared" si="57"/>
        <v>1.0180155829664446</v>
      </c>
      <c r="AK72" s="21">
        <f t="shared" si="39"/>
        <v>849.08421025423274</v>
      </c>
      <c r="AL72" s="19">
        <f t="shared" si="58"/>
        <v>14.502358311142297</v>
      </c>
      <c r="AM72" s="19">
        <f t="shared" si="59"/>
        <v>35.549457714924216</v>
      </c>
      <c r="AN72" s="22">
        <f t="shared" si="60"/>
        <v>2.4419749999999998</v>
      </c>
      <c r="AO72" s="23">
        <f t="shared" si="61"/>
        <v>0.18868184644198691</v>
      </c>
      <c r="AP72" s="23">
        <f t="shared" si="62"/>
        <v>6.5990872000000001E-3</v>
      </c>
      <c r="AQ72" s="23">
        <f t="shared" si="21"/>
        <v>1.125798377926834E-2</v>
      </c>
      <c r="AR72" s="24">
        <f t="shared" si="63"/>
        <v>0.94369314124749348</v>
      </c>
      <c r="AS72" s="24">
        <f t="shared" si="64"/>
        <v>3.3005365627736052E-2</v>
      </c>
      <c r="AT72" s="25">
        <f t="shared" si="65"/>
        <v>13.014772189276044</v>
      </c>
      <c r="AU72" s="25">
        <f t="shared" si="70"/>
        <v>6.3000000000000153E-2</v>
      </c>
      <c r="AV72" s="25">
        <f t="shared" si="66"/>
        <v>12.951772189276044</v>
      </c>
      <c r="AW72" s="23">
        <f t="shared" si="67"/>
        <v>6.2669345053066463</v>
      </c>
      <c r="AX72" s="24">
        <f t="shared" si="68"/>
        <v>5.0051694149284236</v>
      </c>
      <c r="AY72" s="24">
        <f t="shared" si="26"/>
        <v>0.24898778714882597</v>
      </c>
      <c r="AZ72" s="15"/>
      <c r="BB72" s="35">
        <f t="shared" si="69"/>
        <v>5.2541572020772493</v>
      </c>
    </row>
    <row r="73" spans="1:54" ht="15.75" thickBot="1" x14ac:dyDescent="0.3">
      <c r="A73" s="31">
        <v>64</v>
      </c>
      <c r="B73" s="32">
        <f t="shared" si="72"/>
        <v>4</v>
      </c>
      <c r="C73" s="32">
        <v>64</v>
      </c>
      <c r="D73" s="3">
        <f t="shared" si="40"/>
        <v>-34</v>
      </c>
      <c r="E73" s="4">
        <f t="shared" si="41"/>
        <v>20</v>
      </c>
      <c r="F73" s="48">
        <v>23.3</v>
      </c>
      <c r="G73" s="48">
        <v>32</v>
      </c>
      <c r="H73" s="48">
        <v>14.5</v>
      </c>
      <c r="I73" s="42">
        <v>1013</v>
      </c>
      <c r="J73" s="12">
        <f t="shared" si="27"/>
        <v>101.3</v>
      </c>
      <c r="K73" s="5">
        <f t="shared" si="42"/>
        <v>101.0984263372235</v>
      </c>
      <c r="L73" s="41">
        <v>8</v>
      </c>
      <c r="M73" s="12">
        <f t="shared" si="28"/>
        <v>2.2216</v>
      </c>
      <c r="N73" s="14">
        <f t="shared" si="43"/>
        <v>10</v>
      </c>
      <c r="O73" s="5">
        <f t="shared" si="44"/>
        <v>1.6611554395399484</v>
      </c>
      <c r="P73" s="48">
        <v>11</v>
      </c>
      <c r="Q73" s="10">
        <f t="shared" si="4"/>
        <v>0.86551762764766893</v>
      </c>
      <c r="R73" s="5">
        <f t="shared" si="5"/>
        <v>24.114530401858673</v>
      </c>
      <c r="S73" s="6">
        <f t="shared" si="6"/>
        <v>26.503566482297746</v>
      </c>
      <c r="T73" s="5">
        <f t="shared" si="45"/>
        <v>0.87831076580780476</v>
      </c>
      <c r="U73" s="41">
        <v>64</v>
      </c>
      <c r="V73" s="5">
        <f t="shared" si="46"/>
        <v>2.8608214084524524</v>
      </c>
      <c r="W73" s="7">
        <f t="shared" si="47"/>
        <v>1.8309257014095695</v>
      </c>
      <c r="X73" s="7">
        <f t="shared" si="48"/>
        <v>1.0298957070428829</v>
      </c>
      <c r="Y73" s="7">
        <f t="shared" si="49"/>
        <v>0.15056361556546863</v>
      </c>
      <c r="Z73" s="8">
        <v>0.23</v>
      </c>
      <c r="AA73" s="6">
        <f t="shared" si="50"/>
        <v>18.56818840943118</v>
      </c>
      <c r="AB73" s="6">
        <f t="shared" si="12"/>
        <v>5.0304661273045115</v>
      </c>
      <c r="AC73" s="18">
        <f t="shared" si="51"/>
        <v>-0.59341194567807209</v>
      </c>
      <c r="AD73" s="19">
        <f t="shared" si="31"/>
        <v>1.0844950142465752</v>
      </c>
      <c r="AE73" s="19">
        <f t="shared" si="52"/>
        <v>-0.11080246688851335</v>
      </c>
      <c r="AF73" s="19">
        <f t="shared" si="53"/>
        <v>-6.3485137123498658</v>
      </c>
      <c r="AG73" s="20">
        <f t="shared" si="54"/>
        <v>1.6636248493386765</v>
      </c>
      <c r="AH73" s="19">
        <f t="shared" si="55"/>
        <v>95.318682560193608</v>
      </c>
      <c r="AI73" s="19">
        <f t="shared" si="56"/>
        <v>12.709157674692481</v>
      </c>
      <c r="AJ73" s="19">
        <f t="shared" si="57"/>
        <v>1.0174722775165763</v>
      </c>
      <c r="AK73" s="21">
        <f t="shared" si="39"/>
        <v>843.58583426050825</v>
      </c>
      <c r="AL73" s="19">
        <f t="shared" si="58"/>
        <v>14.408446049169482</v>
      </c>
      <c r="AM73" s="19">
        <f t="shared" si="59"/>
        <v>35.31925170881896</v>
      </c>
      <c r="AN73" s="22">
        <f t="shared" si="60"/>
        <v>2.4459887</v>
      </c>
      <c r="AO73" s="23">
        <f t="shared" si="61"/>
        <v>0.17262904914272081</v>
      </c>
      <c r="AP73" s="23">
        <f t="shared" si="62"/>
        <v>7.0805656652360516E-3</v>
      </c>
      <c r="AQ73" s="23">
        <f t="shared" si="21"/>
        <v>1.1079618522977116E-2</v>
      </c>
      <c r="AR73" s="24">
        <f t="shared" si="63"/>
        <v>0.93968919015220798</v>
      </c>
      <c r="AS73" s="24">
        <f t="shared" si="64"/>
        <v>3.8542360331744623E-2</v>
      </c>
      <c r="AT73" s="25">
        <f t="shared" si="65"/>
        <v>13.537722282126669</v>
      </c>
      <c r="AU73" s="25">
        <f t="shared" si="70"/>
        <v>-2.1000000000000053E-2</v>
      </c>
      <c r="AV73" s="25">
        <f t="shared" si="66"/>
        <v>13.55872228212667</v>
      </c>
      <c r="AW73" s="23">
        <f t="shared" si="67"/>
        <v>5.0422930711162008</v>
      </c>
      <c r="AX73" s="24">
        <f t="shared" si="68"/>
        <v>5.2089303441141439</v>
      </c>
      <c r="AY73" s="24">
        <f t="shared" si="26"/>
        <v>0.20015186424959028</v>
      </c>
      <c r="AZ73" s="15"/>
      <c r="BB73" s="35">
        <f t="shared" si="69"/>
        <v>5.409082208363734</v>
      </c>
    </row>
    <row r="74" spans="1:54" ht="15.75" thickBot="1" x14ac:dyDescent="0.3">
      <c r="A74" s="31">
        <v>65</v>
      </c>
      <c r="B74" s="32">
        <f t="shared" si="72"/>
        <v>5</v>
      </c>
      <c r="C74" s="32">
        <v>65</v>
      </c>
      <c r="D74" s="3">
        <f t="shared" si="40"/>
        <v>-34</v>
      </c>
      <c r="E74" s="4">
        <f t="shared" si="41"/>
        <v>20</v>
      </c>
      <c r="F74" s="48">
        <v>24.7</v>
      </c>
      <c r="G74" s="48">
        <v>32.4</v>
      </c>
      <c r="H74" s="48">
        <v>17</v>
      </c>
      <c r="I74" s="42">
        <v>1013</v>
      </c>
      <c r="J74" s="12">
        <f t="shared" si="27"/>
        <v>101.3</v>
      </c>
      <c r="K74" s="5">
        <f t="shared" si="42"/>
        <v>101.0984263372235</v>
      </c>
      <c r="L74" s="41">
        <v>8</v>
      </c>
      <c r="M74" s="12">
        <f t="shared" si="28"/>
        <v>2.2216</v>
      </c>
      <c r="N74" s="14">
        <f t="shared" si="43"/>
        <v>10</v>
      </c>
      <c r="O74" s="5">
        <f t="shared" si="44"/>
        <v>1.6611554395399484</v>
      </c>
      <c r="P74" s="48">
        <v>10.6</v>
      </c>
      <c r="Q74" s="10">
        <f t="shared" ref="Q74:Q137" si="73">P74/AI74</f>
        <v>0.83637466790272408</v>
      </c>
      <c r="R74" s="5">
        <f t="shared" ref="R74:R137" si="74">AM74*(0.25+(0.5*(P74/AI74)))</f>
        <v>23.444936346734149</v>
      </c>
      <c r="S74" s="6">
        <f t="shared" ref="S74:S137" si="75">(0.75+2*(E74)*10^-5)*(AM74)</f>
        <v>26.329562595195682</v>
      </c>
      <c r="T74" s="5">
        <f t="shared" si="45"/>
        <v>0.85209608320141073</v>
      </c>
      <c r="U74" s="41">
        <v>70</v>
      </c>
      <c r="V74" s="5">
        <f t="shared" si="46"/>
        <v>3.1116102308190929</v>
      </c>
      <c r="W74" s="7">
        <f t="shared" si="47"/>
        <v>2.1781271615733648</v>
      </c>
      <c r="X74" s="7">
        <f t="shared" si="48"/>
        <v>0.9334830692457281</v>
      </c>
      <c r="Y74" s="7">
        <f t="shared" si="49"/>
        <v>0.13338128747173469</v>
      </c>
      <c r="Z74" s="8">
        <v>0.23</v>
      </c>
      <c r="AA74" s="6">
        <f t="shared" si="50"/>
        <v>18.052600986985297</v>
      </c>
      <c r="AB74" s="6">
        <f t="shared" ref="AB74:AB137" si="76">(4.903*10^-9)*(((G74+273.15)^4+(H74+273.15)^4 )/2)*Y74*(T74)</f>
        <v>4.4032565449857071</v>
      </c>
      <c r="AC74" s="18">
        <f t="shared" si="51"/>
        <v>-0.59341194567807209</v>
      </c>
      <c r="AD74" s="19">
        <f t="shared" si="31"/>
        <v>1.1017092208219177</v>
      </c>
      <c r="AE74" s="19">
        <f t="shared" si="52"/>
        <v>-0.10405587514941711</v>
      </c>
      <c r="AF74" s="19">
        <f t="shared" si="53"/>
        <v>-5.9619624796018247</v>
      </c>
      <c r="AG74" s="20">
        <f t="shared" si="54"/>
        <v>1.6589894560231608</v>
      </c>
      <c r="AH74" s="19">
        <f t="shared" si="55"/>
        <v>95.053094086831408</v>
      </c>
      <c r="AI74" s="19">
        <f t="shared" si="56"/>
        <v>12.673745878244187</v>
      </c>
      <c r="AJ74" s="19">
        <f t="shared" si="57"/>
        <v>1.0169236164324618</v>
      </c>
      <c r="AK74" s="21">
        <f t="shared" si="39"/>
        <v>838.04743948018279</v>
      </c>
      <c r="AL74" s="19">
        <f t="shared" si="58"/>
        <v>14.313850266321523</v>
      </c>
      <c r="AM74" s="19">
        <f t="shared" si="59"/>
        <v>35.087370196156293</v>
      </c>
      <c r="AN74" s="22">
        <f t="shared" si="60"/>
        <v>2.4426833000000001</v>
      </c>
      <c r="AO74" s="23">
        <f t="shared" si="61"/>
        <v>0.18576100935109613</v>
      </c>
      <c r="AP74" s="23">
        <f t="shared" si="62"/>
        <v>6.679238056680162E-3</v>
      </c>
      <c r="AQ74" s="23">
        <f t="shared" ref="AQ74:AQ137" si="77">(AP74)*(1+(0.34*(O74)))</f>
        <v>1.0451623950824567E-2</v>
      </c>
      <c r="AR74" s="24">
        <f t="shared" si="63"/>
        <v>0.94673317525512124</v>
      </c>
      <c r="AS74" s="24">
        <f t="shared" si="64"/>
        <v>3.4040815539142857E-2</v>
      </c>
      <c r="AT74" s="25">
        <f t="shared" si="65"/>
        <v>13.64934444199959</v>
      </c>
      <c r="AU74" s="25">
        <f t="shared" si="70"/>
        <v>9.1000000000000053E-2</v>
      </c>
      <c r="AV74" s="25">
        <f t="shared" si="66"/>
        <v>13.558344441999591</v>
      </c>
      <c r="AW74" s="23">
        <f t="shared" si="67"/>
        <v>5.0185964940783938</v>
      </c>
      <c r="AX74" s="24">
        <f t="shared" si="68"/>
        <v>5.2549319368486689</v>
      </c>
      <c r="AY74" s="24">
        <f t="shared" ref="AY74:AY137" si="78">AP74/(AO74+AQ74)*AW74*X74</f>
        <v>0.1594735568039537</v>
      </c>
      <c r="AZ74" s="15"/>
      <c r="BB74" s="35">
        <f t="shared" si="69"/>
        <v>5.4144054936526222</v>
      </c>
    </row>
    <row r="75" spans="1:54" ht="15.75" thickBot="1" x14ac:dyDescent="0.3">
      <c r="A75" s="31">
        <v>66</v>
      </c>
      <c r="B75" s="32">
        <f t="shared" si="72"/>
        <v>6</v>
      </c>
      <c r="C75" s="32">
        <v>66</v>
      </c>
      <c r="D75" s="3">
        <f t="shared" si="40"/>
        <v>-34</v>
      </c>
      <c r="E75" s="4">
        <f t="shared" si="41"/>
        <v>20</v>
      </c>
      <c r="F75" s="48">
        <v>24.6</v>
      </c>
      <c r="G75" s="48">
        <v>33.200000000000003</v>
      </c>
      <c r="H75" s="48">
        <v>16</v>
      </c>
      <c r="I75" s="42">
        <v>1013</v>
      </c>
      <c r="J75" s="12">
        <f t="shared" ref="J75:J138" si="79">I75/10</f>
        <v>101.3</v>
      </c>
      <c r="K75" s="5">
        <f t="shared" si="42"/>
        <v>101.0984263372235</v>
      </c>
      <c r="L75" s="41">
        <v>9</v>
      </c>
      <c r="M75" s="12">
        <f t="shared" ref="M75:M138" si="80">0.2777*L75</f>
        <v>2.4992999999999999</v>
      </c>
      <c r="N75" s="14">
        <f t="shared" si="43"/>
        <v>10</v>
      </c>
      <c r="O75" s="5">
        <f t="shared" si="44"/>
        <v>1.8687998694824419</v>
      </c>
      <c r="P75" s="48">
        <v>10.7</v>
      </c>
      <c r="Q75" s="10">
        <f t="shared" si="73"/>
        <v>0.84663389315423321</v>
      </c>
      <c r="R75" s="5">
        <f t="shared" si="74"/>
        <v>23.467711311597977</v>
      </c>
      <c r="S75" s="6">
        <f t="shared" si="75"/>
        <v>26.154355178116976</v>
      </c>
      <c r="T75" s="5">
        <f t="shared" si="45"/>
        <v>0.86132446412461017</v>
      </c>
      <c r="U75" s="41">
        <v>67</v>
      </c>
      <c r="V75" s="5">
        <f t="shared" si="46"/>
        <v>3.0930816461558783</v>
      </c>
      <c r="W75" s="7">
        <f t="shared" si="47"/>
        <v>2.0723647029244385</v>
      </c>
      <c r="X75" s="7">
        <f t="shared" si="48"/>
        <v>1.0207169432314398</v>
      </c>
      <c r="Y75" s="7">
        <f t="shared" si="49"/>
        <v>0.13846005810926959</v>
      </c>
      <c r="Z75" s="8">
        <v>0.23</v>
      </c>
      <c r="AA75" s="6">
        <f t="shared" si="50"/>
        <v>18.070137709930442</v>
      </c>
      <c r="AB75" s="6">
        <f t="shared" si="76"/>
        <v>4.6187982335835054</v>
      </c>
      <c r="AC75" s="18">
        <f t="shared" si="51"/>
        <v>-0.59341194567807209</v>
      </c>
      <c r="AD75" s="19">
        <f t="shared" ref="AD75:AD138" si="81">(2*(3.1415927)/365)*((C75)-1)</f>
        <v>1.1189234273972601</v>
      </c>
      <c r="AE75" s="19">
        <f t="shared" si="52"/>
        <v>-9.728633703213975E-2</v>
      </c>
      <c r="AF75" s="19">
        <f t="shared" si="53"/>
        <v>-5.5740965162288951</v>
      </c>
      <c r="AG75" s="20">
        <f t="shared" si="54"/>
        <v>1.6543475710702429</v>
      </c>
      <c r="AH75" s="19">
        <f t="shared" si="55"/>
        <v>94.787133670043929</v>
      </c>
      <c r="AI75" s="19">
        <f t="shared" si="56"/>
        <v>12.63828448933919</v>
      </c>
      <c r="AJ75" s="19">
        <f t="shared" si="57"/>
        <v>1.0163697939861593</v>
      </c>
      <c r="AK75" s="21">
        <f t="shared" si="39"/>
        <v>832.47073737091432</v>
      </c>
      <c r="AL75" s="19">
        <f t="shared" si="58"/>
        <v>14.218600194295218</v>
      </c>
      <c r="AM75" s="19">
        <f t="shared" si="59"/>
        <v>34.853884832245441</v>
      </c>
      <c r="AN75" s="22">
        <f t="shared" si="60"/>
        <v>2.4429194000000001</v>
      </c>
      <c r="AO75" s="23">
        <f t="shared" si="61"/>
        <v>0.18479590413385524</v>
      </c>
      <c r="AP75" s="23">
        <f t="shared" si="62"/>
        <v>6.7063894308943082E-3</v>
      </c>
      <c r="AQ75" s="23">
        <f t="shared" si="77"/>
        <v>1.0967575326566571E-2</v>
      </c>
      <c r="AR75" s="24">
        <f t="shared" si="63"/>
        <v>0.94397537601601578</v>
      </c>
      <c r="AS75" s="24">
        <f t="shared" si="64"/>
        <v>3.4257612550507216E-2</v>
      </c>
      <c r="AT75" s="25">
        <f t="shared" si="65"/>
        <v>13.451339476346938</v>
      </c>
      <c r="AU75" s="25">
        <f t="shared" si="70"/>
        <v>0.11200000000000011</v>
      </c>
      <c r="AV75" s="25">
        <f t="shared" si="66"/>
        <v>13.339339476346938</v>
      </c>
      <c r="AW75" s="23">
        <f t="shared" si="67"/>
        <v>5.6478169326198717</v>
      </c>
      <c r="AX75" s="24">
        <f t="shared" si="68"/>
        <v>5.1544917928892309</v>
      </c>
      <c r="AY75" s="24">
        <f t="shared" si="78"/>
        <v>0.19748905341421694</v>
      </c>
      <c r="AZ75" s="15"/>
      <c r="BB75" s="35">
        <f t="shared" si="69"/>
        <v>5.3519808463034479</v>
      </c>
    </row>
    <row r="76" spans="1:54" ht="15.75" thickBot="1" x14ac:dyDescent="0.3">
      <c r="A76" s="31">
        <v>67</v>
      </c>
      <c r="B76" s="32">
        <f t="shared" si="72"/>
        <v>7</v>
      </c>
      <c r="C76" s="32">
        <v>67</v>
      </c>
      <c r="D76" s="3">
        <f t="shared" si="40"/>
        <v>-34</v>
      </c>
      <c r="E76" s="4">
        <f t="shared" si="41"/>
        <v>20</v>
      </c>
      <c r="F76" s="48">
        <v>26.3</v>
      </c>
      <c r="G76" s="48">
        <v>31.5</v>
      </c>
      <c r="H76" s="48">
        <v>21</v>
      </c>
      <c r="I76" s="42">
        <v>1013</v>
      </c>
      <c r="J76" s="12">
        <f t="shared" si="79"/>
        <v>101.3</v>
      </c>
      <c r="K76" s="5">
        <f t="shared" si="42"/>
        <v>101.0984263372235</v>
      </c>
      <c r="L76" s="41">
        <v>6</v>
      </c>
      <c r="M76" s="12">
        <f t="shared" si="80"/>
        <v>1.6661999999999999</v>
      </c>
      <c r="N76" s="14">
        <f t="shared" si="43"/>
        <v>10</v>
      </c>
      <c r="O76" s="5">
        <f t="shared" si="44"/>
        <v>1.2458665796549611</v>
      </c>
      <c r="P76" s="48">
        <v>5.0999999999999996</v>
      </c>
      <c r="Q76" s="10">
        <f t="shared" si="73"/>
        <v>0.40467261996932785</v>
      </c>
      <c r="R76" s="5">
        <f t="shared" si="74"/>
        <v>15.659371011854244</v>
      </c>
      <c r="S76" s="6">
        <f t="shared" si="75"/>
        <v>25.977998555309046</v>
      </c>
      <c r="T76" s="5">
        <f t="shared" si="45"/>
        <v>0.46377134658754848</v>
      </c>
      <c r="U76" s="41">
        <v>66</v>
      </c>
      <c r="V76" s="5">
        <f t="shared" si="46"/>
        <v>3.421515039902332</v>
      </c>
      <c r="W76" s="7">
        <f t="shared" si="47"/>
        <v>2.2581999263355392</v>
      </c>
      <c r="X76" s="7">
        <f t="shared" si="48"/>
        <v>1.1633151135667927</v>
      </c>
      <c r="Y76" s="7">
        <f t="shared" si="49"/>
        <v>0.12961768478273522</v>
      </c>
      <c r="Z76" s="8">
        <v>0.23</v>
      </c>
      <c r="AA76" s="6">
        <f t="shared" si="50"/>
        <v>12.057715679127767</v>
      </c>
      <c r="AB76" s="6">
        <f t="shared" si="76"/>
        <v>2.3726723576987956</v>
      </c>
      <c r="AC76" s="18">
        <f t="shared" si="51"/>
        <v>-0.59341194567807209</v>
      </c>
      <c r="AD76" s="19">
        <f t="shared" si="81"/>
        <v>1.1361376339726026</v>
      </c>
      <c r="AE76" s="19">
        <f t="shared" si="52"/>
        <v>-9.0495766341636807E-2</v>
      </c>
      <c r="AF76" s="19">
        <f t="shared" si="53"/>
        <v>-5.1850254751778388</v>
      </c>
      <c r="AG76" s="20">
        <f t="shared" si="54"/>
        <v>1.6497000437994318</v>
      </c>
      <c r="AH76" s="19">
        <f t="shared" si="55"/>
        <v>94.520849972254496</v>
      </c>
      <c r="AI76" s="19">
        <f t="shared" si="56"/>
        <v>12.602779996300599</v>
      </c>
      <c r="AJ76" s="19">
        <f t="shared" si="57"/>
        <v>1.0158110061914485</v>
      </c>
      <c r="AK76" s="21">
        <f t="shared" si="39"/>
        <v>826.85745702699671</v>
      </c>
      <c r="AL76" s="19">
        <f t="shared" si="58"/>
        <v>14.122725366021106</v>
      </c>
      <c r="AM76" s="19">
        <f t="shared" si="59"/>
        <v>34.618868010806302</v>
      </c>
      <c r="AN76" s="22">
        <f t="shared" si="60"/>
        <v>2.4389056999999998</v>
      </c>
      <c r="AO76" s="23">
        <f t="shared" si="61"/>
        <v>0.20178997920585626</v>
      </c>
      <c r="AP76" s="23">
        <f t="shared" si="62"/>
        <v>6.2728965779467677E-3</v>
      </c>
      <c r="AQ76" s="23">
        <f t="shared" si="77"/>
        <v>8.9300619273393576E-3</v>
      </c>
      <c r="AR76" s="24">
        <f t="shared" si="63"/>
        <v>0.95762120261881167</v>
      </c>
      <c r="AS76" s="24">
        <f t="shared" si="64"/>
        <v>2.9768865572599643E-2</v>
      </c>
      <c r="AT76" s="25">
        <f t="shared" si="65"/>
        <v>9.6850433214289708</v>
      </c>
      <c r="AU76" s="25">
        <f t="shared" si="70"/>
        <v>-2.1000000000000053E-2</v>
      </c>
      <c r="AV76" s="25">
        <f t="shared" si="66"/>
        <v>9.7060433214289716</v>
      </c>
      <c r="AW76" s="23">
        <f t="shared" si="67"/>
        <v>3.7438394714172456</v>
      </c>
      <c r="AX76" s="24">
        <f t="shared" si="68"/>
        <v>3.8110177355922774</v>
      </c>
      <c r="AY76" s="24">
        <f t="shared" si="78"/>
        <v>0.12965129950486123</v>
      </c>
      <c r="AZ76" s="15"/>
      <c r="BB76" s="35">
        <f t="shared" si="69"/>
        <v>3.9406690350971387</v>
      </c>
    </row>
    <row r="77" spans="1:54" ht="15.75" thickBot="1" x14ac:dyDescent="0.3">
      <c r="A77" s="31">
        <v>68</v>
      </c>
      <c r="B77" s="32">
        <f t="shared" si="72"/>
        <v>8</v>
      </c>
      <c r="C77" s="32">
        <v>68</v>
      </c>
      <c r="D77" s="3">
        <f t="shared" si="40"/>
        <v>-34</v>
      </c>
      <c r="E77" s="4">
        <f t="shared" si="41"/>
        <v>20</v>
      </c>
      <c r="F77" s="48">
        <v>24.3</v>
      </c>
      <c r="G77" s="48">
        <v>32.4</v>
      </c>
      <c r="H77" s="48">
        <v>16.2</v>
      </c>
      <c r="I77" s="42">
        <v>1013</v>
      </c>
      <c r="J77" s="12">
        <f t="shared" si="79"/>
        <v>101.3</v>
      </c>
      <c r="K77" s="5">
        <f t="shared" si="42"/>
        <v>101.0984263372235</v>
      </c>
      <c r="L77" s="41">
        <v>19</v>
      </c>
      <c r="M77" s="12">
        <f t="shared" si="80"/>
        <v>5.2763</v>
      </c>
      <c r="N77" s="14">
        <f t="shared" si="43"/>
        <v>10</v>
      </c>
      <c r="O77" s="5">
        <f t="shared" si="44"/>
        <v>3.9452441689073772</v>
      </c>
      <c r="P77" s="48">
        <v>2.6</v>
      </c>
      <c r="Q77" s="10">
        <f t="shared" si="73"/>
        <v>0.20688713426620861</v>
      </c>
      <c r="R77" s="5">
        <f t="shared" si="74"/>
        <v>12.152235567685263</v>
      </c>
      <c r="S77" s="6">
        <f t="shared" si="75"/>
        <v>25.800547578099948</v>
      </c>
      <c r="T77" s="5">
        <f t="shared" si="45"/>
        <v>0.28585929588178427</v>
      </c>
      <c r="U77" s="41">
        <v>72</v>
      </c>
      <c r="V77" s="5">
        <f t="shared" si="46"/>
        <v>3.0380720227832376</v>
      </c>
      <c r="W77" s="7">
        <f t="shared" si="47"/>
        <v>2.1874118564039309</v>
      </c>
      <c r="X77" s="7">
        <f t="shared" si="48"/>
        <v>0.85066016637930675</v>
      </c>
      <c r="Y77" s="7">
        <f t="shared" si="49"/>
        <v>0.13294137934991201</v>
      </c>
      <c r="Z77" s="8">
        <v>0.23</v>
      </c>
      <c r="AA77" s="6">
        <f t="shared" si="50"/>
        <v>9.3572213871176526</v>
      </c>
      <c r="AB77" s="6">
        <f t="shared" si="76"/>
        <v>1.4650705954785515</v>
      </c>
      <c r="AC77" s="18">
        <f t="shared" si="51"/>
        <v>-0.59341194567807209</v>
      </c>
      <c r="AD77" s="19">
        <f t="shared" si="81"/>
        <v>1.153351840547945</v>
      </c>
      <c r="AE77" s="19">
        <f t="shared" si="52"/>
        <v>-8.3686063306512862E-2</v>
      </c>
      <c r="AF77" s="19">
        <f t="shared" si="53"/>
        <v>-4.7948582315278099</v>
      </c>
      <c r="AG77" s="20">
        <f t="shared" si="54"/>
        <v>1.6450476988142164</v>
      </c>
      <c r="AH77" s="19">
        <f t="shared" si="55"/>
        <v>94.254290239762796</v>
      </c>
      <c r="AI77" s="19">
        <f t="shared" si="56"/>
        <v>12.567238698635039</v>
      </c>
      <c r="AJ77" s="19">
        <f t="shared" si="57"/>
        <v>1.0152474507079337</v>
      </c>
      <c r="AK77" s="21">
        <f t="shared" si="39"/>
        <v>821.20934431924979</v>
      </c>
      <c r="AL77" s="19">
        <f t="shared" si="58"/>
        <v>14.026255600972787</v>
      </c>
      <c r="AM77" s="19">
        <f t="shared" si="59"/>
        <v>34.382392827958355</v>
      </c>
      <c r="AN77" s="22">
        <f t="shared" si="60"/>
        <v>2.4436277</v>
      </c>
      <c r="AO77" s="23">
        <f t="shared" si="61"/>
        <v>0.18192590336469916</v>
      </c>
      <c r="AP77" s="23">
        <f t="shared" si="62"/>
        <v>6.7891843621399172E-3</v>
      </c>
      <c r="AQ77" s="23">
        <f t="shared" si="77"/>
        <v>1.5896080967705603E-2</v>
      </c>
      <c r="AR77" s="24">
        <f t="shared" si="63"/>
        <v>0.91964451766394639</v>
      </c>
      <c r="AS77" s="24">
        <f t="shared" si="64"/>
        <v>3.4319665658251092E-2</v>
      </c>
      <c r="AT77" s="25">
        <f t="shared" si="65"/>
        <v>7.8921507916391009</v>
      </c>
      <c r="AU77" s="25">
        <f t="shared" si="70"/>
        <v>-0.25200000000000011</v>
      </c>
      <c r="AV77" s="25">
        <f t="shared" si="66"/>
        <v>8.1441507916391007</v>
      </c>
      <c r="AW77" s="23">
        <f t="shared" si="67"/>
        <v>11.93519244375341</v>
      </c>
      <c r="AX77" s="24">
        <f t="shared" si="68"/>
        <v>3.0650019340341363</v>
      </c>
      <c r="AY77" s="24">
        <f t="shared" si="78"/>
        <v>0.34844045404935237</v>
      </c>
      <c r="AZ77" s="15"/>
      <c r="BB77" s="35">
        <f t="shared" si="69"/>
        <v>3.4134423880834888</v>
      </c>
    </row>
    <row r="78" spans="1:54" ht="15.75" thickBot="1" x14ac:dyDescent="0.3">
      <c r="A78" s="31">
        <v>69</v>
      </c>
      <c r="B78" s="32">
        <f t="shared" si="72"/>
        <v>9</v>
      </c>
      <c r="C78" s="32">
        <v>69</v>
      </c>
      <c r="D78" s="3">
        <f t="shared" si="40"/>
        <v>-34</v>
      </c>
      <c r="E78" s="4">
        <f t="shared" si="41"/>
        <v>20</v>
      </c>
      <c r="F78" s="48">
        <v>22.7</v>
      </c>
      <c r="G78" s="48">
        <v>27.2</v>
      </c>
      <c r="H78" s="48">
        <v>18.100000000000001</v>
      </c>
      <c r="I78" s="42">
        <v>1013</v>
      </c>
      <c r="J78" s="12">
        <f t="shared" si="79"/>
        <v>101.3</v>
      </c>
      <c r="K78" s="5">
        <f t="shared" si="42"/>
        <v>101.0984263372235</v>
      </c>
      <c r="L78" s="41">
        <v>5</v>
      </c>
      <c r="M78" s="12">
        <f t="shared" si="80"/>
        <v>1.3885000000000001</v>
      </c>
      <c r="N78" s="14">
        <f t="shared" si="43"/>
        <v>10</v>
      </c>
      <c r="O78" s="5">
        <f t="shared" si="44"/>
        <v>1.0382221497124677</v>
      </c>
      <c r="P78" s="48">
        <v>8.8000000000000007</v>
      </c>
      <c r="Q78" s="10">
        <f t="shared" si="73"/>
        <v>0.70222103722443008</v>
      </c>
      <c r="R78" s="5">
        <f t="shared" si="74"/>
        <v>20.524637967176162</v>
      </c>
      <c r="S78" s="6">
        <f t="shared" si="75"/>
        <v>25.622057597872182</v>
      </c>
      <c r="T78" s="5">
        <f t="shared" si="45"/>
        <v>0.73142217500864926</v>
      </c>
      <c r="U78" s="41">
        <v>87</v>
      </c>
      <c r="V78" s="5">
        <f t="shared" si="46"/>
        <v>2.7588618891118175</v>
      </c>
      <c r="W78" s="7">
        <f t="shared" si="47"/>
        <v>2.4002098435272812</v>
      </c>
      <c r="X78" s="7">
        <f t="shared" si="48"/>
        <v>0.35865204558453634</v>
      </c>
      <c r="Y78" s="7">
        <f t="shared" si="49"/>
        <v>0.12310345108062529</v>
      </c>
      <c r="Z78" s="8">
        <v>0.23</v>
      </c>
      <c r="AA78" s="6">
        <f t="shared" si="50"/>
        <v>15.803971234725644</v>
      </c>
      <c r="AB78" s="6">
        <f t="shared" si="76"/>
        <v>3.3846132566178646</v>
      </c>
      <c r="AC78" s="18">
        <f t="shared" si="51"/>
        <v>-0.59341194567807209</v>
      </c>
      <c r="AD78" s="19">
        <f t="shared" si="81"/>
        <v>1.1705660471232875</v>
      </c>
      <c r="AE78" s="19">
        <f t="shared" si="52"/>
        <v>-7.6859114525848912E-2</v>
      </c>
      <c r="AF78" s="19">
        <f t="shared" si="53"/>
        <v>-4.4037028794437818</v>
      </c>
      <c r="AG78" s="20">
        <f t="shared" si="54"/>
        <v>1.6403913372764771</v>
      </c>
      <c r="AH78" s="19">
        <f t="shared" si="55"/>
        <v>93.98750037576329</v>
      </c>
      <c r="AI78" s="19">
        <f t="shared" si="56"/>
        <v>12.531666716768438</v>
      </c>
      <c r="AJ78" s="19">
        <f t="shared" si="57"/>
        <v>1.0146793267444547</v>
      </c>
      <c r="AK78" s="21">
        <f t="shared" ref="AK78:AK141" si="82">898*(AJ78)*(SIN(AC78)*SIN(AE78)*AG78+(COS(AC78)*COS(AE78)*SIN(AG78)))</f>
        <v>815.52816103479825</v>
      </c>
      <c r="AL78" s="19">
        <f t="shared" si="58"/>
        <v>13.929220990474356</v>
      </c>
      <c r="AM78" s="19">
        <f t="shared" si="59"/>
        <v>34.144533046204934</v>
      </c>
      <c r="AN78" s="22">
        <f t="shared" si="60"/>
        <v>2.4474052999999998</v>
      </c>
      <c r="AO78" s="23">
        <f t="shared" si="61"/>
        <v>0.16724579913580218</v>
      </c>
      <c r="AP78" s="23">
        <f t="shared" si="62"/>
        <v>7.2677171806167402E-3</v>
      </c>
      <c r="AQ78" s="23">
        <f t="shared" si="77"/>
        <v>9.8331888652358704E-3</v>
      </c>
      <c r="AR78" s="24">
        <f t="shared" si="63"/>
        <v>0.94447004144174218</v>
      </c>
      <c r="AS78" s="24">
        <f t="shared" si="64"/>
        <v>4.1042233540289581E-2</v>
      </c>
      <c r="AT78" s="25">
        <f t="shared" si="65"/>
        <v>12.419357978107779</v>
      </c>
      <c r="AU78" s="25">
        <f t="shared" si="70"/>
        <v>-0.22399999999999998</v>
      </c>
      <c r="AV78" s="25">
        <f t="shared" si="66"/>
        <v>12.64335797810778</v>
      </c>
      <c r="AW78" s="23">
        <f t="shared" si="67"/>
        <v>3.1578233685069992</v>
      </c>
      <c r="AX78" s="24">
        <f t="shared" si="68"/>
        <v>4.8791562368301795</v>
      </c>
      <c r="AY78" s="24">
        <f t="shared" si="78"/>
        <v>4.6482784249493106E-2</v>
      </c>
      <c r="AZ78" s="15"/>
      <c r="BB78" s="35">
        <f t="shared" si="69"/>
        <v>4.9256390210796726</v>
      </c>
    </row>
    <row r="79" spans="1:54" ht="15.75" thickBot="1" x14ac:dyDescent="0.3">
      <c r="A79" s="31">
        <v>70</v>
      </c>
      <c r="B79" s="32">
        <f t="shared" si="72"/>
        <v>10</v>
      </c>
      <c r="C79" s="32">
        <v>70</v>
      </c>
      <c r="D79" s="3">
        <f t="shared" si="40"/>
        <v>-34</v>
      </c>
      <c r="E79" s="4">
        <f t="shared" si="41"/>
        <v>20</v>
      </c>
      <c r="F79" s="48">
        <v>21.1</v>
      </c>
      <c r="G79" s="48">
        <v>27</v>
      </c>
      <c r="H79" s="48">
        <v>15.3</v>
      </c>
      <c r="I79" s="42">
        <v>1013</v>
      </c>
      <c r="J79" s="12">
        <f t="shared" si="79"/>
        <v>101.3</v>
      </c>
      <c r="K79" s="5">
        <f t="shared" si="42"/>
        <v>101.0984263372235</v>
      </c>
      <c r="L79" s="41">
        <v>5</v>
      </c>
      <c r="M79" s="12">
        <f t="shared" si="80"/>
        <v>1.3885000000000001</v>
      </c>
      <c r="N79" s="14">
        <f t="shared" si="43"/>
        <v>10</v>
      </c>
      <c r="O79" s="5">
        <f t="shared" si="44"/>
        <v>1.0382221497124677</v>
      </c>
      <c r="P79" s="48">
        <v>10.3</v>
      </c>
      <c r="Q79" s="10">
        <f t="shared" si="73"/>
        <v>0.82425914694839919</v>
      </c>
      <c r="R79" s="5">
        <f t="shared" si="74"/>
        <v>22.449743580409564</v>
      </c>
      <c r="S79" s="6">
        <f t="shared" si="75"/>
        <v>25.442584439095082</v>
      </c>
      <c r="T79" s="5">
        <f t="shared" si="45"/>
        <v>0.84119792669265669</v>
      </c>
      <c r="U79" s="41">
        <v>57</v>
      </c>
      <c r="V79" s="5">
        <f t="shared" si="46"/>
        <v>2.5023229781781122</v>
      </c>
      <c r="W79" s="7">
        <f t="shared" si="47"/>
        <v>1.4263240975615239</v>
      </c>
      <c r="X79" s="7">
        <f t="shared" si="48"/>
        <v>1.0759988806165883</v>
      </c>
      <c r="Y79" s="7">
        <f t="shared" si="49"/>
        <v>0.17279966413847767</v>
      </c>
      <c r="Z79" s="8">
        <v>0.23</v>
      </c>
      <c r="AA79" s="6">
        <f t="shared" si="50"/>
        <v>17.286302556915363</v>
      </c>
      <c r="AB79" s="6">
        <f t="shared" si="76"/>
        <v>5.3591075671074551</v>
      </c>
      <c r="AC79" s="18">
        <f t="shared" si="51"/>
        <v>-0.59341194567807209</v>
      </c>
      <c r="AD79" s="19">
        <f t="shared" si="81"/>
        <v>1.1877802536986299</v>
      </c>
      <c r="AE79" s="19">
        <f t="shared" si="52"/>
        <v>-7.0016792963638996E-2</v>
      </c>
      <c r="AF79" s="19">
        <f t="shared" si="53"/>
        <v>-4.0116667318577939</v>
      </c>
      <c r="AG79" s="20">
        <f t="shared" si="54"/>
        <v>1.6357317382005647</v>
      </c>
      <c r="AH79" s="19">
        <f t="shared" si="55"/>
        <v>93.720525014490448</v>
      </c>
      <c r="AI79" s="19">
        <f t="shared" si="56"/>
        <v>12.496070001932059</v>
      </c>
      <c r="AJ79" s="19">
        <f t="shared" si="57"/>
        <v>1.0141068349618754</v>
      </c>
      <c r="AK79" s="21">
        <f t="shared" si="82"/>
        <v>809.81568401871539</v>
      </c>
      <c r="AL79" s="19">
        <f t="shared" si="58"/>
        <v>13.83165188303966</v>
      </c>
      <c r="AM79" s="19">
        <f t="shared" si="59"/>
        <v>33.905363058495581</v>
      </c>
      <c r="AN79" s="22">
        <f t="shared" si="60"/>
        <v>2.4511829000000001</v>
      </c>
      <c r="AO79" s="23">
        <f t="shared" si="61"/>
        <v>0.15357845680152901</v>
      </c>
      <c r="AP79" s="23">
        <f t="shared" si="62"/>
        <v>7.8188236966824642E-3</v>
      </c>
      <c r="AQ79" s="23">
        <f t="shared" si="77"/>
        <v>1.0578833518523898E-2</v>
      </c>
      <c r="AR79" s="24">
        <f t="shared" si="63"/>
        <v>0.93555672429839309</v>
      </c>
      <c r="AS79" s="24">
        <f t="shared" si="64"/>
        <v>4.7630072849267437E-2</v>
      </c>
      <c r="AT79" s="25">
        <f t="shared" si="65"/>
        <v>11.927194989807909</v>
      </c>
      <c r="AU79" s="25">
        <f t="shared" si="70"/>
        <v>0.16100000000000006</v>
      </c>
      <c r="AV79" s="25">
        <f t="shared" si="66"/>
        <v>11.766194989807909</v>
      </c>
      <c r="AW79" s="23">
        <f t="shared" si="67"/>
        <v>3.1749912835243661</v>
      </c>
      <c r="AX79" s="24">
        <f t="shared" si="68"/>
        <v>4.4908696295657302</v>
      </c>
      <c r="AY79" s="24">
        <f t="shared" si="78"/>
        <v>0.16271800187710839</v>
      </c>
      <c r="AZ79" s="15"/>
      <c r="BB79" s="35">
        <f t="shared" si="69"/>
        <v>4.6535876314428384</v>
      </c>
    </row>
    <row r="80" spans="1:54" ht="15.75" thickBot="1" x14ac:dyDescent="0.3">
      <c r="A80" s="31">
        <v>71</v>
      </c>
      <c r="B80" s="32">
        <f t="shared" si="72"/>
        <v>11</v>
      </c>
      <c r="C80" s="32">
        <v>71</v>
      </c>
      <c r="D80" s="3">
        <f t="shared" si="40"/>
        <v>-34</v>
      </c>
      <c r="E80" s="4">
        <f t="shared" si="41"/>
        <v>20</v>
      </c>
      <c r="F80" s="48">
        <v>25</v>
      </c>
      <c r="G80" s="48">
        <v>31.9</v>
      </c>
      <c r="H80" s="48">
        <v>18</v>
      </c>
      <c r="I80" s="42">
        <v>1013</v>
      </c>
      <c r="J80" s="12">
        <f t="shared" si="79"/>
        <v>101.3</v>
      </c>
      <c r="K80" s="5">
        <f t="shared" si="42"/>
        <v>101.0984263372235</v>
      </c>
      <c r="L80" s="41">
        <v>8</v>
      </c>
      <c r="M80" s="12">
        <f t="shared" si="80"/>
        <v>2.2216</v>
      </c>
      <c r="N80" s="14">
        <f t="shared" si="43"/>
        <v>10</v>
      </c>
      <c r="O80" s="5">
        <f t="shared" si="44"/>
        <v>1.6611554395399484</v>
      </c>
      <c r="P80" s="48">
        <v>10.6</v>
      </c>
      <c r="Q80" s="10">
        <f t="shared" si="73"/>
        <v>0.850691291465692</v>
      </c>
      <c r="R80" s="5">
        <f t="shared" si="74"/>
        <v>22.735482699427482</v>
      </c>
      <c r="S80" s="6">
        <f t="shared" si="75"/>
        <v>25.262184372473584</v>
      </c>
      <c r="T80" s="5">
        <f t="shared" si="45"/>
        <v>0.86497417609187377</v>
      </c>
      <c r="U80" s="41">
        <v>59</v>
      </c>
      <c r="V80" s="5">
        <f t="shared" si="46"/>
        <v>3.167778046557006</v>
      </c>
      <c r="W80" s="7">
        <f t="shared" si="47"/>
        <v>1.8689890474686335</v>
      </c>
      <c r="X80" s="7">
        <f t="shared" si="48"/>
        <v>1.2987889990883725</v>
      </c>
      <c r="Y80" s="7">
        <f t="shared" si="49"/>
        <v>0.14860463607917454</v>
      </c>
      <c r="Z80" s="8">
        <v>0.23</v>
      </c>
      <c r="AA80" s="6">
        <f t="shared" si="50"/>
        <v>17.506321678559161</v>
      </c>
      <c r="AB80" s="6">
        <f t="shared" si="76"/>
        <v>4.9929763106943703</v>
      </c>
      <c r="AC80" s="18">
        <f t="shared" si="51"/>
        <v>-0.59341194567807209</v>
      </c>
      <c r="AD80" s="19">
        <f t="shared" si="81"/>
        <v>1.2049944602739724</v>
      </c>
      <c r="AE80" s="19">
        <f t="shared" si="52"/>
        <v>-6.3160957989122204E-2</v>
      </c>
      <c r="AF80" s="19">
        <f t="shared" si="53"/>
        <v>-3.6188563227798012</v>
      </c>
      <c r="AG80" s="20">
        <f t="shared" si="54"/>
        <v>1.6310696597644088</v>
      </c>
      <c r="AH80" s="19">
        <f t="shared" si="55"/>
        <v>93.453407596339773</v>
      </c>
      <c r="AI80" s="19">
        <f t="shared" si="56"/>
        <v>12.460454346178636</v>
      </c>
      <c r="AJ80" s="19">
        <f t="shared" si="57"/>
        <v>1.0135301773753238</v>
      </c>
      <c r="AK80" s="21">
        <f t="shared" si="82"/>
        <v>804.07370431937227</v>
      </c>
      <c r="AL80" s="19">
        <f t="shared" si="58"/>
        <v>13.733578869774879</v>
      </c>
      <c r="AM80" s="19">
        <f t="shared" si="59"/>
        <v>33.664957852443479</v>
      </c>
      <c r="AN80" s="22">
        <f t="shared" si="60"/>
        <v>2.4419749999999998</v>
      </c>
      <c r="AO80" s="23">
        <f t="shared" si="61"/>
        <v>0.18868184644198691</v>
      </c>
      <c r="AP80" s="23">
        <f t="shared" si="62"/>
        <v>6.5990872000000001E-3</v>
      </c>
      <c r="AQ80" s="23">
        <f t="shared" si="77"/>
        <v>1.0326204463414672E-2</v>
      </c>
      <c r="AR80" s="24">
        <f t="shared" si="63"/>
        <v>0.94811162454767606</v>
      </c>
      <c r="AS80" s="24">
        <f t="shared" si="64"/>
        <v>3.3159900667219105E-2</v>
      </c>
      <c r="AT80" s="25">
        <f t="shared" si="65"/>
        <v>12.51334536786479</v>
      </c>
      <c r="AU80" s="25">
        <f t="shared" si="70"/>
        <v>0.19599999999999981</v>
      </c>
      <c r="AV80" s="25">
        <f t="shared" si="66"/>
        <v>12.317345367864791</v>
      </c>
      <c r="AW80" s="23">
        <f t="shared" si="67"/>
        <v>5.0135476042453169</v>
      </c>
      <c r="AX80" s="24">
        <f t="shared" si="68"/>
        <v>4.78228414575951</v>
      </c>
      <c r="AY80" s="24">
        <f t="shared" si="78"/>
        <v>0.21592203533493423</v>
      </c>
      <c r="AZ80" s="15"/>
      <c r="BB80" s="35">
        <f t="shared" si="69"/>
        <v>4.998206181094444</v>
      </c>
    </row>
    <row r="81" spans="1:54" ht="15.75" thickBot="1" x14ac:dyDescent="0.3">
      <c r="A81" s="31">
        <v>72</v>
      </c>
      <c r="B81" s="32">
        <f t="shared" si="72"/>
        <v>12</v>
      </c>
      <c r="C81" s="32">
        <v>72</v>
      </c>
      <c r="D81" s="3">
        <f t="shared" si="40"/>
        <v>-34</v>
      </c>
      <c r="E81" s="4">
        <f t="shared" si="41"/>
        <v>20</v>
      </c>
      <c r="F81" s="48">
        <v>23.9</v>
      </c>
      <c r="G81" s="48">
        <v>30.2</v>
      </c>
      <c r="H81" s="48">
        <v>17.5</v>
      </c>
      <c r="I81" s="42">
        <v>1013</v>
      </c>
      <c r="J81" s="12">
        <f t="shared" si="79"/>
        <v>101.3</v>
      </c>
      <c r="K81" s="5">
        <f t="shared" si="42"/>
        <v>101.0984263372235</v>
      </c>
      <c r="L81" s="41">
        <v>16</v>
      </c>
      <c r="M81" s="12">
        <f t="shared" si="80"/>
        <v>4.4432</v>
      </c>
      <c r="N81" s="14">
        <f t="shared" si="43"/>
        <v>10</v>
      </c>
      <c r="O81" s="5">
        <f t="shared" si="44"/>
        <v>3.3223108790798968</v>
      </c>
      <c r="P81" s="48">
        <v>11</v>
      </c>
      <c r="Q81" s="10">
        <f t="shared" si="73"/>
        <v>0.88532431261620836</v>
      </c>
      <c r="R81" s="5">
        <f t="shared" si="74"/>
        <v>23.151119449036994</v>
      </c>
      <c r="S81" s="6">
        <f t="shared" si="75"/>
        <v>25.080914088267047</v>
      </c>
      <c r="T81" s="5">
        <f t="shared" si="45"/>
        <v>0.89612728013851373</v>
      </c>
      <c r="U81" s="41">
        <v>62</v>
      </c>
      <c r="V81" s="5">
        <f t="shared" si="46"/>
        <v>2.9660544976420797</v>
      </c>
      <c r="W81" s="7">
        <f t="shared" si="47"/>
        <v>1.8389537885380893</v>
      </c>
      <c r="X81" s="7">
        <f t="shared" si="48"/>
        <v>1.1271007091039904</v>
      </c>
      <c r="Y81" s="7">
        <f t="shared" si="49"/>
        <v>0.15014875756175164</v>
      </c>
      <c r="Z81" s="8">
        <v>0.23</v>
      </c>
      <c r="AA81" s="6">
        <f t="shared" si="50"/>
        <v>17.826361975758484</v>
      </c>
      <c r="AB81" s="6">
        <f t="shared" si="76"/>
        <v>5.1471728387549769</v>
      </c>
      <c r="AC81" s="18">
        <f t="shared" si="51"/>
        <v>-0.59341194567807209</v>
      </c>
      <c r="AD81" s="19">
        <f t="shared" si="81"/>
        <v>1.2222086668493148</v>
      </c>
      <c r="AE81" s="19">
        <f t="shared" si="52"/>
        <v>-5.6293455461178386E-2</v>
      </c>
      <c r="AF81" s="19">
        <f t="shared" si="53"/>
        <v>-3.2253774121331968</v>
      </c>
      <c r="AG81" s="20">
        <f t="shared" si="54"/>
        <v>1.6264058406351738</v>
      </c>
      <c r="AH81" s="19">
        <f t="shared" si="55"/>
        <v>93.186190443822227</v>
      </c>
      <c r="AI81" s="19">
        <f t="shared" si="56"/>
        <v>12.42482539250963</v>
      </c>
      <c r="AJ81" s="19">
        <f t="shared" si="57"/>
        <v>1.0129495572559646</v>
      </c>
      <c r="AK81" s="21">
        <f t="shared" si="82"/>
        <v>798.30402633919743</v>
      </c>
      <c r="AL81" s="19">
        <f t="shared" si="58"/>
        <v>13.635032769873494</v>
      </c>
      <c r="AM81" s="19">
        <f t="shared" si="59"/>
        <v>33.42339297476952</v>
      </c>
      <c r="AN81" s="22">
        <f t="shared" si="60"/>
        <v>2.4445720999999998</v>
      </c>
      <c r="AO81" s="23">
        <f t="shared" si="61"/>
        <v>0.17815775656906346</v>
      </c>
      <c r="AP81" s="23">
        <f t="shared" si="62"/>
        <v>6.902810878661088E-3</v>
      </c>
      <c r="AQ81" s="23">
        <f t="shared" si="77"/>
        <v>1.4700127329319397E-2</v>
      </c>
      <c r="AR81" s="24">
        <f t="shared" si="63"/>
        <v>0.92377741043210393</v>
      </c>
      <c r="AS81" s="24">
        <f t="shared" si="64"/>
        <v>3.5792215174870377E-2</v>
      </c>
      <c r="AT81" s="25">
        <f t="shared" si="65"/>
        <v>12.679189137003508</v>
      </c>
      <c r="AU81" s="25">
        <f t="shared" si="70"/>
        <v>-0.25899999999999995</v>
      </c>
      <c r="AV81" s="25">
        <f t="shared" si="66"/>
        <v>12.938189137003508</v>
      </c>
      <c r="AW81" s="23">
        <f t="shared" si="67"/>
        <v>10.06422009818885</v>
      </c>
      <c r="AX81" s="24">
        <f t="shared" si="68"/>
        <v>4.8892020229887594</v>
      </c>
      <c r="AY81" s="24">
        <f t="shared" si="78"/>
        <v>0.40600504170656765</v>
      </c>
      <c r="AZ81" s="15"/>
      <c r="BB81" s="35">
        <f t="shared" si="69"/>
        <v>5.2952070646953269</v>
      </c>
    </row>
    <row r="82" spans="1:54" ht="15.75" thickBot="1" x14ac:dyDescent="0.3">
      <c r="A82" s="31">
        <v>73</v>
      </c>
      <c r="B82" s="32">
        <f t="shared" si="72"/>
        <v>13</v>
      </c>
      <c r="C82" s="32">
        <v>73</v>
      </c>
      <c r="D82" s="3">
        <f t="shared" si="40"/>
        <v>-34</v>
      </c>
      <c r="E82" s="4">
        <f t="shared" si="41"/>
        <v>20</v>
      </c>
      <c r="F82" s="48">
        <v>21.3</v>
      </c>
      <c r="G82" s="48">
        <v>23</v>
      </c>
      <c r="H82" s="48">
        <v>19.5</v>
      </c>
      <c r="I82" s="42">
        <v>1013</v>
      </c>
      <c r="J82" s="12">
        <f t="shared" si="79"/>
        <v>101.3</v>
      </c>
      <c r="K82" s="5">
        <f t="shared" si="42"/>
        <v>101.0984263372235</v>
      </c>
      <c r="L82" s="41">
        <v>13</v>
      </c>
      <c r="M82" s="12">
        <f t="shared" si="80"/>
        <v>3.6101000000000001</v>
      </c>
      <c r="N82" s="14">
        <f t="shared" si="43"/>
        <v>10</v>
      </c>
      <c r="O82" s="5">
        <f t="shared" si="44"/>
        <v>2.6993775892524159</v>
      </c>
      <c r="P82" s="48">
        <v>3.7</v>
      </c>
      <c r="Q82" s="10">
        <f t="shared" si="73"/>
        <v>0.29864748257462242</v>
      </c>
      <c r="R82" s="5">
        <f t="shared" si="74"/>
        <v>13.249859030856006</v>
      </c>
      <c r="S82" s="6">
        <f t="shared" si="75"/>
        <v>24.898830669826452</v>
      </c>
      <c r="T82" s="5">
        <f t="shared" si="45"/>
        <v>0.36839958787029603</v>
      </c>
      <c r="U82" s="41">
        <v>89</v>
      </c>
      <c r="V82" s="5">
        <f t="shared" si="46"/>
        <v>2.533205208642062</v>
      </c>
      <c r="W82" s="7">
        <f t="shared" si="47"/>
        <v>2.2545526356914354</v>
      </c>
      <c r="X82" s="7">
        <f t="shared" si="48"/>
        <v>0.27865257295062662</v>
      </c>
      <c r="Y82" s="7">
        <f t="shared" si="49"/>
        <v>0.12978765102984047</v>
      </c>
      <c r="Z82" s="8">
        <v>0.23</v>
      </c>
      <c r="AA82" s="6">
        <f t="shared" si="50"/>
        <v>10.202391453759125</v>
      </c>
      <c r="AB82" s="6">
        <f t="shared" si="76"/>
        <v>1.7613987692987934</v>
      </c>
      <c r="AC82" s="18">
        <f t="shared" si="51"/>
        <v>-0.59341194567807209</v>
      </c>
      <c r="AD82" s="19">
        <f t="shared" si="81"/>
        <v>1.2394228734246573</v>
      </c>
      <c r="AE82" s="19">
        <f t="shared" si="52"/>
        <v>-4.9416117854846876E-2</v>
      </c>
      <c r="AF82" s="19">
        <f t="shared" si="53"/>
        <v>-2.8313349930037974</v>
      </c>
      <c r="AG82" s="20">
        <f t="shared" si="54"/>
        <v>1.6217410013071456</v>
      </c>
      <c r="AH82" s="19">
        <f t="shared" si="55"/>
        <v>92.918914838219564</v>
      </c>
      <c r="AI82" s="19">
        <f t="shared" si="56"/>
        <v>12.389188645095942</v>
      </c>
      <c r="AJ82" s="19">
        <f t="shared" si="57"/>
        <v>1.0123651790323689</v>
      </c>
      <c r="AK82" s="21">
        <f t="shared" si="82"/>
        <v>792.50846699239003</v>
      </c>
      <c r="AL82" s="19">
        <f t="shared" si="58"/>
        <v>13.536044616230022</v>
      </c>
      <c r="AM82" s="19">
        <f t="shared" si="59"/>
        <v>33.180744496037384</v>
      </c>
      <c r="AN82" s="22">
        <f t="shared" si="60"/>
        <v>2.4507106999999997</v>
      </c>
      <c r="AO82" s="23">
        <f t="shared" si="61"/>
        <v>0.1552334413128095</v>
      </c>
      <c r="AP82" s="23">
        <f t="shared" si="62"/>
        <v>7.7454075117370886E-3</v>
      </c>
      <c r="AQ82" s="23">
        <f t="shared" si="77"/>
        <v>1.4854052527052629E-2</v>
      </c>
      <c r="AR82" s="24">
        <f t="shared" si="63"/>
        <v>0.91266816747245527</v>
      </c>
      <c r="AS82" s="24">
        <f t="shared" si="64"/>
        <v>4.5537783742227472E-2</v>
      </c>
      <c r="AT82" s="25">
        <f t="shared" si="65"/>
        <v>8.4409926844603316</v>
      </c>
      <c r="AU82" s="25">
        <f t="shared" si="70"/>
        <v>7.0000000000000999E-3</v>
      </c>
      <c r="AV82" s="25">
        <f t="shared" si="66"/>
        <v>8.4339926844603319</v>
      </c>
      <c r="AW82" s="23">
        <f t="shared" si="67"/>
        <v>8.2493712404997428</v>
      </c>
      <c r="AX82" s="24">
        <f t="shared" si="68"/>
        <v>3.1408997593238994</v>
      </c>
      <c r="AY82" s="24">
        <f t="shared" si="78"/>
        <v>0.1046780915334804</v>
      </c>
      <c r="AZ82" s="15"/>
      <c r="BB82" s="35">
        <f t="shared" si="69"/>
        <v>3.24557785085738</v>
      </c>
    </row>
    <row r="83" spans="1:54" ht="15.75" thickBot="1" x14ac:dyDescent="0.3">
      <c r="A83" s="31">
        <v>74</v>
      </c>
      <c r="B83" s="32">
        <f t="shared" si="72"/>
        <v>14</v>
      </c>
      <c r="C83" s="32">
        <v>74</v>
      </c>
      <c r="D83" s="3">
        <f t="shared" si="40"/>
        <v>-34</v>
      </c>
      <c r="E83" s="4">
        <f t="shared" si="41"/>
        <v>20</v>
      </c>
      <c r="F83" s="48">
        <v>24</v>
      </c>
      <c r="G83" s="48">
        <v>28.5</v>
      </c>
      <c r="H83" s="48">
        <v>19.600000000000001</v>
      </c>
      <c r="I83" s="42">
        <v>1013</v>
      </c>
      <c r="J83" s="12">
        <f t="shared" si="79"/>
        <v>101.3</v>
      </c>
      <c r="K83" s="5">
        <f t="shared" si="42"/>
        <v>101.0984263372235</v>
      </c>
      <c r="L83" s="41">
        <v>12</v>
      </c>
      <c r="M83" s="12">
        <f t="shared" si="80"/>
        <v>3.3323999999999998</v>
      </c>
      <c r="N83" s="14">
        <f t="shared" si="43"/>
        <v>10</v>
      </c>
      <c r="O83" s="5">
        <f t="shared" si="44"/>
        <v>2.4917331593099221</v>
      </c>
      <c r="P83" s="48">
        <v>2</v>
      </c>
      <c r="Q83" s="10">
        <f t="shared" si="73"/>
        <v>0.161896789526498</v>
      </c>
      <c r="R83" s="5">
        <f t="shared" si="74"/>
        <v>10.900476724695062</v>
      </c>
      <c r="S83" s="6">
        <f t="shared" si="75"/>
        <v>24.715991567394397</v>
      </c>
      <c r="T83" s="5">
        <f t="shared" si="45"/>
        <v>0.24538956947013091</v>
      </c>
      <c r="U83" s="41">
        <v>85</v>
      </c>
      <c r="V83" s="5">
        <f t="shared" si="46"/>
        <v>2.9839177758580653</v>
      </c>
      <c r="W83" s="7">
        <f t="shared" si="47"/>
        <v>2.5363301094793553</v>
      </c>
      <c r="X83" s="7">
        <f t="shared" si="48"/>
        <v>0.44758766637870995</v>
      </c>
      <c r="Y83" s="7">
        <f t="shared" si="49"/>
        <v>0.11703796254564913</v>
      </c>
      <c r="Z83" s="8">
        <v>0.23</v>
      </c>
      <c r="AA83" s="6">
        <f t="shared" si="50"/>
        <v>8.3933670780151974</v>
      </c>
      <c r="AB83" s="6">
        <f t="shared" si="76"/>
        <v>1.1000787851312654</v>
      </c>
      <c r="AC83" s="18">
        <f t="shared" si="51"/>
        <v>-0.59341194567807209</v>
      </c>
      <c r="AD83" s="19">
        <f t="shared" si="81"/>
        <v>1.25663708</v>
      </c>
      <c r="AE83" s="19">
        <f t="shared" si="52"/>
        <v>-4.2530764427924042E-2</v>
      </c>
      <c r="AF83" s="19">
        <f t="shared" si="53"/>
        <v>-2.4368333011851808</v>
      </c>
      <c r="AG83" s="20">
        <f t="shared" si="54"/>
        <v>1.6170758454496723</v>
      </c>
      <c r="AH83" s="19">
        <f t="shared" si="55"/>
        <v>92.651621096815617</v>
      </c>
      <c r="AI83" s="19">
        <f t="shared" si="56"/>
        <v>12.353549479575415</v>
      </c>
      <c r="AJ83" s="19">
        <f t="shared" si="57"/>
        <v>1.011777248191563</v>
      </c>
      <c r="AK83" s="21">
        <f t="shared" si="82"/>
        <v>786.68885487099465</v>
      </c>
      <c r="AL83" s="19">
        <f t="shared" si="58"/>
        <v>13.43664564119659</v>
      </c>
      <c r="AM83" s="19">
        <f t="shared" si="59"/>
        <v>32.937088975738803</v>
      </c>
      <c r="AN83" s="22">
        <f t="shared" si="60"/>
        <v>2.4443359999999998</v>
      </c>
      <c r="AO83" s="23">
        <f t="shared" si="61"/>
        <v>0.17909356695380807</v>
      </c>
      <c r="AP83" s="23">
        <f t="shared" si="62"/>
        <v>6.8740491666666667E-3</v>
      </c>
      <c r="AQ83" s="23">
        <f t="shared" si="77"/>
        <v>1.2697669890752092E-2</v>
      </c>
      <c r="AR83" s="24">
        <f t="shared" si="63"/>
        <v>0.93379431667650636</v>
      </c>
      <c r="AS83" s="24">
        <f t="shared" si="64"/>
        <v>3.5841309956397192E-2</v>
      </c>
      <c r="AT83" s="25">
        <f t="shared" si="65"/>
        <v>7.2932882928839318</v>
      </c>
      <c r="AU83" s="25">
        <f t="shared" si="70"/>
        <v>4.8999999999999953E-2</v>
      </c>
      <c r="AV83" s="25">
        <f t="shared" si="66"/>
        <v>7.2442882928839314</v>
      </c>
      <c r="AW83" s="23">
        <f t="shared" si="67"/>
        <v>7.5456253141955925</v>
      </c>
      <c r="AX83" s="24">
        <f t="shared" si="68"/>
        <v>2.767489918023204</v>
      </c>
      <c r="AY83" s="24">
        <f t="shared" si="78"/>
        <v>0.12104788926834219</v>
      </c>
      <c r="AZ83" s="15"/>
      <c r="BB83" s="35">
        <f t="shared" si="69"/>
        <v>2.888537807291546</v>
      </c>
    </row>
    <row r="84" spans="1:54" ht="15.75" thickBot="1" x14ac:dyDescent="0.3">
      <c r="A84" s="31">
        <v>75</v>
      </c>
      <c r="B84" s="32">
        <f t="shared" si="72"/>
        <v>15</v>
      </c>
      <c r="C84" s="32">
        <v>75</v>
      </c>
      <c r="D84" s="3">
        <f t="shared" ref="D84:D147" si="83">$B$7</f>
        <v>-34</v>
      </c>
      <c r="E84" s="4">
        <f t="shared" ref="E84:E147" si="84">$B$8</f>
        <v>20</v>
      </c>
      <c r="F84" s="48">
        <v>22</v>
      </c>
      <c r="G84" s="48">
        <v>25.6</v>
      </c>
      <c r="H84" s="48">
        <v>18.399999999999999</v>
      </c>
      <c r="I84" s="42">
        <v>1013</v>
      </c>
      <c r="J84" s="12">
        <f t="shared" si="79"/>
        <v>101.3</v>
      </c>
      <c r="K84" s="5">
        <f t="shared" ref="K84:K147" si="85">101.32*(((288.15-(0.006*E84))/288.15)^(5.255877))</f>
        <v>101.0984263372235</v>
      </c>
      <c r="L84" s="41">
        <v>4</v>
      </c>
      <c r="M84" s="12">
        <f t="shared" si="80"/>
        <v>1.1108</v>
      </c>
      <c r="N84" s="14">
        <f t="shared" ref="N84:N147" si="86">N75</f>
        <v>10</v>
      </c>
      <c r="O84" s="5">
        <f t="shared" ref="O84:O147" si="87">(4.868*M84)/(LN(67.75*N84-5.42))</f>
        <v>0.83057771976997419</v>
      </c>
      <c r="P84" s="48">
        <v>0</v>
      </c>
      <c r="Q84" s="10">
        <f t="shared" si="73"/>
        <v>0</v>
      </c>
      <c r="R84" s="5">
        <f t="shared" si="74"/>
        <v>8.1731258569450365</v>
      </c>
      <c r="S84" s="6">
        <f t="shared" si="75"/>
        <v>24.53245457220622</v>
      </c>
      <c r="T84" s="5">
        <f t="shared" ref="T84:T147" si="88">(1.35*(R84/S84))-0.35</f>
        <v>9.9760127931769804E-2</v>
      </c>
      <c r="U84" s="41">
        <v>77</v>
      </c>
      <c r="V84" s="5">
        <f t="shared" ref="V84:V147" si="89">(0.6108*(2.718282^(17.27*(F84)/(F84+237.3))))</f>
        <v>2.6439314366864441</v>
      </c>
      <c r="W84" s="7">
        <f t="shared" ref="W84:W147" si="90">((U84)/100)*(V84)</f>
        <v>2.0358272062485621</v>
      </c>
      <c r="X84" s="7">
        <f t="shared" ref="X84:X147" si="91">V84-W84</f>
        <v>0.60810423043788209</v>
      </c>
      <c r="Y84" s="7">
        <f t="shared" ref="Y84:Y147" si="92">0.34+(-0.14*(W84^0.5))</f>
        <v>0.1402446164868846</v>
      </c>
      <c r="Z84" s="8">
        <v>0.23</v>
      </c>
      <c r="AA84" s="6">
        <f t="shared" ref="AA84:AA147" si="93">(1-Z84)*R84</f>
        <v>6.2933069098476784</v>
      </c>
      <c r="AB84" s="6">
        <f t="shared" si="76"/>
        <v>0.52103121214601866</v>
      </c>
      <c r="AC84" s="18">
        <f t="shared" ref="AC84:AC147" si="94">RADIANS(D84)</f>
        <v>-0.59341194567807209</v>
      </c>
      <c r="AD84" s="19">
        <f t="shared" si="81"/>
        <v>1.2738512865753424</v>
      </c>
      <c r="AE84" s="19">
        <f t="shared" ref="AE84:AE147" si="95">(0.006918-0.399912*COS(AD84)+0.070257*SIN(AD84)-0.006758*COS(2*AD84)+0.000907*SIN(2*AD84)-0.002697*COS(3*AD84)+0.00148*SIN(3*AD84))</f>
        <v>-3.5639201425496904E-2</v>
      </c>
      <c r="AF84" s="19">
        <f t="shared" ref="AF84:AF147" si="96">DEGREES(AE84)</f>
        <v>-2.0419758268976</v>
      </c>
      <c r="AG84" s="20">
        <f t="shared" ref="AG84:AG147" si="97">ACOS(-(SIN(AC84)*SIN(AE84)-SIN(3.1416/180*(-0.8333-(0.0347*SQRT(0)))))/(COS(AC84)*COS(AE84)))</f>
        <v>1.6124110612631224</v>
      </c>
      <c r="AH84" s="19">
        <f t="shared" ref="AH84:AH147" si="98">DEGREES(AG84)</f>
        <v>92.384348650586929</v>
      </c>
      <c r="AI84" s="19">
        <f t="shared" ref="AI84:AI147" si="99">2*(AH84)/15</f>
        <v>12.31791315341159</v>
      </c>
      <c r="AJ84" s="19">
        <f t="shared" ref="AJ84:AJ147" si="100">(1.00011+0.034221*COS(AD84)+0.00128*SIN(AD84)+0.000719*COS(2*AD84)+0.000777*SIN(2*AD84))</f>
        <v>1.0111859711798292</v>
      </c>
      <c r="AK84" s="21">
        <f t="shared" si="82"/>
        <v>780.84702942056322</v>
      </c>
      <c r="AL84" s="19">
        <f t="shared" ref="AL84:AL147" si="101">AK84*0.01708</f>
        <v>13.336867262503221</v>
      </c>
      <c r="AM84" s="19">
        <f t="shared" ref="AM84:AM147" si="102">AK84*0.041868</f>
        <v>32.692503427780146</v>
      </c>
      <c r="AN84" s="22">
        <f t="shared" ref="AN84:AN147" si="103">2.501-(F84*0.002361)</f>
        <v>2.449058</v>
      </c>
      <c r="AO84" s="23">
        <f t="shared" ref="AO84:AO147" si="104">((4098/(F84+237.3)^2)*(0.6108*(2.718282)^(17.27*F84/(F84+237.3))))</f>
        <v>0.16114510182701458</v>
      </c>
      <c r="AP84" s="23">
        <f t="shared" ref="AP84:AP147" si="105">0.0016286*(J84)/F84</f>
        <v>7.4989627272727269E-3</v>
      </c>
      <c r="AQ84" s="23">
        <f t="shared" si="77"/>
        <v>9.6166429905765165E-3</v>
      </c>
      <c r="AR84" s="24">
        <f t="shared" ref="AR84:AR147" si="106">AO84/(AO84+AQ84)</f>
        <v>0.94368385611865768</v>
      </c>
      <c r="AS84" s="24">
        <f t="shared" ref="AS84:AS147" si="107">AP84/(AO84+AQ84)</f>
        <v>4.3914769875906173E-2</v>
      </c>
      <c r="AT84" s="25">
        <f t="shared" ref="AT84:AT147" si="108">(AA84-AB84)</f>
        <v>5.7722756977016596</v>
      </c>
      <c r="AU84" s="25">
        <f t="shared" si="70"/>
        <v>-4.2000000000000107E-2</v>
      </c>
      <c r="AV84" s="25">
        <f t="shared" ref="AV84:AV147" si="109">(AT84-AU84)</f>
        <v>5.8142756977016594</v>
      </c>
      <c r="AW84" s="23">
        <f t="shared" ref="AW84:AW147" si="110">(900*O84)/(F84+273.2)</f>
        <v>2.532249145640165</v>
      </c>
      <c r="AX84" s="24">
        <f t="shared" ref="AX84:AX147" si="111">AO84/(AO84+AQ84)*(1/AN84)*(AV84)</f>
        <v>2.24038716557309</v>
      </c>
      <c r="AY84" s="24">
        <f t="shared" si="78"/>
        <v>6.7623098959362332E-2</v>
      </c>
      <c r="AZ84" s="15"/>
      <c r="BB84" s="35">
        <f t="shared" ref="BB84:BB147" si="112">(AX84+AY84)</f>
        <v>2.3080102645324523</v>
      </c>
    </row>
    <row r="85" spans="1:54" ht="15.75" thickBot="1" x14ac:dyDescent="0.3">
      <c r="A85" s="31">
        <v>76</v>
      </c>
      <c r="B85" s="32">
        <f t="shared" si="72"/>
        <v>16</v>
      </c>
      <c r="C85" s="32">
        <v>76</v>
      </c>
      <c r="D85" s="3">
        <f t="shared" si="83"/>
        <v>-34</v>
      </c>
      <c r="E85" s="4">
        <f t="shared" si="84"/>
        <v>20</v>
      </c>
      <c r="F85" s="48">
        <v>23.4</v>
      </c>
      <c r="G85" s="48">
        <v>30.4</v>
      </c>
      <c r="H85" s="48">
        <v>16.399999999999999</v>
      </c>
      <c r="I85" s="42">
        <v>1013</v>
      </c>
      <c r="J85" s="12">
        <f t="shared" si="79"/>
        <v>101.3</v>
      </c>
      <c r="K85" s="5">
        <f t="shared" si="85"/>
        <v>101.0984263372235</v>
      </c>
      <c r="L85" s="41">
        <v>9</v>
      </c>
      <c r="M85" s="12">
        <f t="shared" si="80"/>
        <v>2.4992999999999999</v>
      </c>
      <c r="N85" s="14">
        <f t="shared" si="86"/>
        <v>10</v>
      </c>
      <c r="O85" s="5">
        <f t="shared" si="87"/>
        <v>1.8687998694824419</v>
      </c>
      <c r="P85" s="48">
        <v>8.3000000000000007</v>
      </c>
      <c r="Q85" s="10">
        <f t="shared" si="73"/>
        <v>0.67577003172777539</v>
      </c>
      <c r="R85" s="5">
        <f t="shared" si="74"/>
        <v>19.075143490641072</v>
      </c>
      <c r="S85" s="6">
        <f t="shared" si="75"/>
        <v>24.348277790926307</v>
      </c>
      <c r="T85" s="5">
        <f t="shared" si="88"/>
        <v>0.70762895977645079</v>
      </c>
      <c r="U85" s="41">
        <v>73</v>
      </c>
      <c r="V85" s="5">
        <f t="shared" si="89"/>
        <v>2.8781305663053982</v>
      </c>
      <c r="W85" s="7">
        <f t="shared" si="90"/>
        <v>2.1010353134029405</v>
      </c>
      <c r="X85" s="7">
        <f t="shared" si="91"/>
        <v>0.77709525290245773</v>
      </c>
      <c r="Y85" s="7">
        <f t="shared" si="92"/>
        <v>0.13707072132711445</v>
      </c>
      <c r="Z85" s="8">
        <v>0.23</v>
      </c>
      <c r="AA85" s="6">
        <f t="shared" si="93"/>
        <v>14.687860487793625</v>
      </c>
      <c r="AB85" s="6">
        <f t="shared" si="76"/>
        <v>3.6902306602580075</v>
      </c>
      <c r="AC85" s="18">
        <f t="shared" si="94"/>
        <v>-0.59341194567807209</v>
      </c>
      <c r="AD85" s="19">
        <f t="shared" si="81"/>
        <v>1.2910654931506849</v>
      </c>
      <c r="AE85" s="19">
        <f t="shared" si="95"/>
        <v>-2.8743222320178369E-2</v>
      </c>
      <c r="AF85" s="19">
        <f t="shared" si="96"/>
        <v>-1.6468653285524464</v>
      </c>
      <c r="AG85" s="20">
        <f t="shared" si="97"/>
        <v>1.6077473228409436</v>
      </c>
      <c r="AH85" s="19">
        <f t="shared" si="98"/>
        <v>92.117136122243082</v>
      </c>
      <c r="AI85" s="19">
        <f t="shared" si="99"/>
        <v>12.282284816299077</v>
      </c>
      <c r="AJ85" s="19">
        <f t="shared" si="100"/>
        <v>1.0105915553033347</v>
      </c>
      <c r="AK85" s="21">
        <f t="shared" si="82"/>
        <v>774.98484012648453</v>
      </c>
      <c r="AL85" s="19">
        <f t="shared" si="101"/>
        <v>13.236741069360356</v>
      </c>
      <c r="AM85" s="19">
        <f t="shared" si="102"/>
        <v>32.447065286415658</v>
      </c>
      <c r="AN85" s="22">
        <f t="shared" si="103"/>
        <v>2.4457526000000001</v>
      </c>
      <c r="AO85" s="23">
        <f t="shared" si="104"/>
        <v>0.17354031584316346</v>
      </c>
      <c r="AP85" s="23">
        <f t="shared" si="105"/>
        <v>7.0503068376068382E-3</v>
      </c>
      <c r="AQ85" s="23">
        <f t="shared" si="77"/>
        <v>1.1530015086903321E-2</v>
      </c>
      <c r="AR85" s="24">
        <f t="shared" si="106"/>
        <v>0.93769927881492676</v>
      </c>
      <c r="AS85" s="24">
        <f t="shared" si="107"/>
        <v>3.8095284112670463E-2</v>
      </c>
      <c r="AT85" s="25">
        <f t="shared" si="108"/>
        <v>10.997629827535617</v>
      </c>
      <c r="AU85" s="25">
        <f t="shared" si="70"/>
        <v>0.10500000000000001</v>
      </c>
      <c r="AV85" s="25">
        <f t="shared" si="109"/>
        <v>10.892629827535616</v>
      </c>
      <c r="AW85" s="23">
        <f t="shared" si="110"/>
        <v>5.6706671697039717</v>
      </c>
      <c r="AX85" s="24">
        <f t="shared" si="111"/>
        <v>4.1762241747910673</v>
      </c>
      <c r="AY85" s="24">
        <f t="shared" si="78"/>
        <v>0.16787252805376621</v>
      </c>
      <c r="AZ85" s="15"/>
      <c r="BB85" s="35">
        <f t="shared" si="112"/>
        <v>4.3440967028448334</v>
      </c>
    </row>
    <row r="86" spans="1:54" ht="15.75" thickBot="1" x14ac:dyDescent="0.3">
      <c r="A86" s="31">
        <v>77</v>
      </c>
      <c r="B86" s="32">
        <f t="shared" si="72"/>
        <v>17</v>
      </c>
      <c r="C86" s="32">
        <v>77</v>
      </c>
      <c r="D86" s="3">
        <f t="shared" si="83"/>
        <v>-34</v>
      </c>
      <c r="E86" s="4">
        <f t="shared" si="84"/>
        <v>20</v>
      </c>
      <c r="F86" s="48">
        <v>23.5</v>
      </c>
      <c r="G86" s="48">
        <v>28.5</v>
      </c>
      <c r="H86" s="48">
        <v>18.600000000000001</v>
      </c>
      <c r="I86" s="42">
        <v>1013</v>
      </c>
      <c r="J86" s="12">
        <f t="shared" si="79"/>
        <v>101.3</v>
      </c>
      <c r="K86" s="5">
        <f t="shared" si="85"/>
        <v>101.0984263372235</v>
      </c>
      <c r="L86" s="41">
        <v>3</v>
      </c>
      <c r="M86" s="12">
        <f t="shared" si="80"/>
        <v>0.83309999999999995</v>
      </c>
      <c r="N86" s="14">
        <f t="shared" si="86"/>
        <v>10</v>
      </c>
      <c r="O86" s="5">
        <f t="shared" si="87"/>
        <v>0.62293328982748053</v>
      </c>
      <c r="P86" s="48">
        <v>4.5</v>
      </c>
      <c r="Q86" s="10">
        <f t="shared" si="73"/>
        <v>0.36744683870418315</v>
      </c>
      <c r="R86" s="5">
        <f t="shared" si="74"/>
        <v>13.966263797124162</v>
      </c>
      <c r="S86" s="6">
        <f t="shared" si="75"/>
        <v>24.16351962044779</v>
      </c>
      <c r="T86" s="5">
        <f t="shared" si="88"/>
        <v>0.43028600229920544</v>
      </c>
      <c r="U86" s="41">
        <v>80</v>
      </c>
      <c r="V86" s="5">
        <f t="shared" si="89"/>
        <v>2.8955310572595878</v>
      </c>
      <c r="W86" s="7">
        <f t="shared" si="90"/>
        <v>2.3164248458076702</v>
      </c>
      <c r="X86" s="7">
        <f t="shared" si="91"/>
        <v>0.57910621145191765</v>
      </c>
      <c r="Y86" s="7">
        <f t="shared" si="92"/>
        <v>0.1269227206438229</v>
      </c>
      <c r="Z86" s="8">
        <v>0.23</v>
      </c>
      <c r="AA86" s="6">
        <f t="shared" si="93"/>
        <v>10.754023123785604</v>
      </c>
      <c r="AB86" s="6">
        <f t="shared" si="76"/>
        <v>2.0785160710073991</v>
      </c>
      <c r="AC86" s="18">
        <f t="shared" si="94"/>
        <v>-0.59341194567807209</v>
      </c>
      <c r="AD86" s="19">
        <f t="shared" si="81"/>
        <v>1.3082796997260273</v>
      </c>
      <c r="AE86" s="19">
        <f t="shared" si="95"/>
        <v>-2.1844608085727128E-2</v>
      </c>
      <c r="AF86" s="19">
        <f t="shared" si="96"/>
        <v>-1.2516038484295169</v>
      </c>
      <c r="AG86" s="20">
        <f t="shared" si="97"/>
        <v>1.603085291536025</v>
      </c>
      <c r="AH86" s="19">
        <f t="shared" si="98"/>
        <v>91.850021404513384</v>
      </c>
      <c r="AI86" s="19">
        <f t="shared" si="99"/>
        <v>12.246669520601785</v>
      </c>
      <c r="AJ86" s="19">
        <f t="shared" si="100"/>
        <v>1.0099942086286551</v>
      </c>
      <c r="AK86" s="21">
        <f t="shared" si="82"/>
        <v>769.10414571187937</v>
      </c>
      <c r="AL86" s="19">
        <f t="shared" si="101"/>
        <v>13.1362988087589</v>
      </c>
      <c r="AM86" s="19">
        <f t="shared" si="102"/>
        <v>32.200852372664968</v>
      </c>
      <c r="AN86" s="22">
        <f t="shared" si="103"/>
        <v>2.4455165000000001</v>
      </c>
      <c r="AO86" s="23">
        <f t="shared" si="104"/>
        <v>0.17445563721833057</v>
      </c>
      <c r="AP86" s="23">
        <f t="shared" si="105"/>
        <v>7.0203055319148933E-3</v>
      </c>
      <c r="AQ86" s="23">
        <f t="shared" si="77"/>
        <v>8.507187418915426E-3</v>
      </c>
      <c r="AR86" s="24">
        <f t="shared" si="106"/>
        <v>0.95350319150470964</v>
      </c>
      <c r="AS86" s="24">
        <f t="shared" si="107"/>
        <v>3.8370119972916943E-2</v>
      </c>
      <c r="AT86" s="25">
        <f t="shared" si="108"/>
        <v>8.6755070527782046</v>
      </c>
      <c r="AU86" s="25">
        <f t="shared" si="70"/>
        <v>-0.10500000000000001</v>
      </c>
      <c r="AV86" s="25">
        <f t="shared" si="109"/>
        <v>8.780507052778205</v>
      </c>
      <c r="AW86" s="23">
        <f t="shared" si="110"/>
        <v>1.8895853078690008</v>
      </c>
      <c r="AX86" s="24">
        <f t="shared" si="111"/>
        <v>3.4235064444887735</v>
      </c>
      <c r="AY86" s="24">
        <f t="shared" si="78"/>
        <v>4.1987293777209354E-2</v>
      </c>
      <c r="AZ86" s="15"/>
      <c r="BB86" s="35">
        <f t="shared" si="112"/>
        <v>3.4654937382659829</v>
      </c>
    </row>
    <row r="87" spans="1:54" ht="15.75" thickBot="1" x14ac:dyDescent="0.3">
      <c r="A87" s="31">
        <v>78</v>
      </c>
      <c r="B87" s="32">
        <f t="shared" si="72"/>
        <v>18</v>
      </c>
      <c r="C87" s="32">
        <v>78</v>
      </c>
      <c r="D87" s="3">
        <f t="shared" si="83"/>
        <v>-34</v>
      </c>
      <c r="E87" s="4">
        <f t="shared" si="84"/>
        <v>20</v>
      </c>
      <c r="F87" s="48">
        <v>21.9</v>
      </c>
      <c r="G87" s="48">
        <v>29.5</v>
      </c>
      <c r="H87" s="48">
        <v>14.2</v>
      </c>
      <c r="I87" s="42">
        <v>1013</v>
      </c>
      <c r="J87" s="12">
        <f t="shared" si="79"/>
        <v>101.3</v>
      </c>
      <c r="K87" s="5">
        <f t="shared" si="85"/>
        <v>101.0984263372235</v>
      </c>
      <c r="L87" s="41">
        <v>12</v>
      </c>
      <c r="M87" s="12">
        <f t="shared" si="80"/>
        <v>3.3323999999999998</v>
      </c>
      <c r="N87" s="14">
        <f t="shared" si="86"/>
        <v>10</v>
      </c>
      <c r="O87" s="5">
        <f t="shared" si="87"/>
        <v>2.4917331593099221</v>
      </c>
      <c r="P87" s="48">
        <v>7.9</v>
      </c>
      <c r="Q87" s="10">
        <f t="shared" si="73"/>
        <v>0.64695383419481733</v>
      </c>
      <c r="R87" s="5">
        <f t="shared" si="74"/>
        <v>18.324848641174125</v>
      </c>
      <c r="S87" s="6">
        <f t="shared" si="75"/>
        <v>23.978238723079023</v>
      </c>
      <c r="T87" s="5">
        <f t="shared" si="88"/>
        <v>0.68170820639858987</v>
      </c>
      <c r="U87" s="41">
        <v>51</v>
      </c>
      <c r="V87" s="5">
        <f t="shared" si="89"/>
        <v>2.6278590862515516</v>
      </c>
      <c r="W87" s="7">
        <f t="shared" si="90"/>
        <v>1.3402081339882914</v>
      </c>
      <c r="X87" s="7">
        <f t="shared" si="91"/>
        <v>1.2876509522632602</v>
      </c>
      <c r="Y87" s="7">
        <f t="shared" si="92"/>
        <v>0.17792569782297224</v>
      </c>
      <c r="Z87" s="8">
        <v>0.23</v>
      </c>
      <c r="AA87" s="6">
        <f t="shared" si="93"/>
        <v>14.110133453704076</v>
      </c>
      <c r="AB87" s="6">
        <f t="shared" si="76"/>
        <v>4.5220582349107508</v>
      </c>
      <c r="AC87" s="18">
        <f t="shared" si="94"/>
        <v>-0.59341194567807209</v>
      </c>
      <c r="AD87" s="19">
        <f t="shared" si="81"/>
        <v>1.3254939063013698</v>
      </c>
      <c r="AE87" s="19">
        <f t="shared" si="95"/>
        <v>-1.4945127501655119E-2</v>
      </c>
      <c r="AF87" s="19">
        <f t="shared" si="96"/>
        <v>-0.85629273012973461</v>
      </c>
      <c r="AG87" s="20">
        <f t="shared" si="97"/>
        <v>1.5984256173296583</v>
      </c>
      <c r="AH87" s="19">
        <f t="shared" si="98"/>
        <v>91.583041738582594</v>
      </c>
      <c r="AI87" s="19">
        <f t="shared" si="99"/>
        <v>12.211072231811013</v>
      </c>
      <c r="AJ87" s="19">
        <f t="shared" si="100"/>
        <v>1.0093941398832826</v>
      </c>
      <c r="AK87" s="21">
        <f t="shared" si="82"/>
        <v>763.20681334780818</v>
      </c>
      <c r="AL87" s="19">
        <f t="shared" si="101"/>
        <v>13.035572371980566</v>
      </c>
      <c r="AM87" s="19">
        <f t="shared" si="102"/>
        <v>31.953942861246034</v>
      </c>
      <c r="AN87" s="22">
        <f t="shared" si="103"/>
        <v>2.4492940999999999</v>
      </c>
      <c r="AO87" s="23">
        <f t="shared" si="104"/>
        <v>0.16028911571839721</v>
      </c>
      <c r="AP87" s="23">
        <f t="shared" si="105"/>
        <v>7.5332045662100458E-3</v>
      </c>
      <c r="AQ87" s="23">
        <f t="shared" si="77"/>
        <v>1.3915254674796814E-2</v>
      </c>
      <c r="AR87" s="24">
        <f t="shared" si="106"/>
        <v>0.92012109315404134</v>
      </c>
      <c r="AS87" s="24">
        <f t="shared" si="107"/>
        <v>4.3243487802326452E-2</v>
      </c>
      <c r="AT87" s="25">
        <f t="shared" si="108"/>
        <v>9.5880752187933247</v>
      </c>
      <c r="AU87" s="25">
        <f t="shared" si="70"/>
        <v>-4.2000000000000107E-2</v>
      </c>
      <c r="AV87" s="25">
        <f t="shared" si="109"/>
        <v>9.6300752187933245</v>
      </c>
      <c r="AW87" s="23">
        <f t="shared" si="110"/>
        <v>7.5993217329004752</v>
      </c>
      <c r="AX87" s="24">
        <f t="shared" si="111"/>
        <v>3.6177098280977198</v>
      </c>
      <c r="AY87" s="24">
        <f t="shared" si="78"/>
        <v>0.42314937106351636</v>
      </c>
      <c r="AZ87" s="15"/>
      <c r="BB87" s="35">
        <f t="shared" si="112"/>
        <v>4.0408591991612361</v>
      </c>
    </row>
    <row r="88" spans="1:54" ht="15.75" thickBot="1" x14ac:dyDescent="0.3">
      <c r="A88" s="31">
        <v>79</v>
      </c>
      <c r="B88" s="32">
        <f t="shared" si="72"/>
        <v>19</v>
      </c>
      <c r="C88" s="32">
        <v>79</v>
      </c>
      <c r="D88" s="3">
        <f t="shared" si="83"/>
        <v>-34</v>
      </c>
      <c r="E88" s="4">
        <f t="shared" si="84"/>
        <v>20</v>
      </c>
      <c r="F88" s="48">
        <v>22.9</v>
      </c>
      <c r="G88" s="48">
        <v>28.4</v>
      </c>
      <c r="H88" s="48">
        <v>17.399999999999999</v>
      </c>
      <c r="I88" s="42">
        <v>1013</v>
      </c>
      <c r="J88" s="12">
        <f t="shared" si="79"/>
        <v>101.3</v>
      </c>
      <c r="K88" s="5">
        <f t="shared" si="85"/>
        <v>101.0984263372235</v>
      </c>
      <c r="L88" s="41">
        <v>19</v>
      </c>
      <c r="M88" s="12">
        <f t="shared" si="80"/>
        <v>5.2763</v>
      </c>
      <c r="N88" s="14">
        <f t="shared" si="86"/>
        <v>10</v>
      </c>
      <c r="O88" s="5">
        <f t="shared" si="87"/>
        <v>3.9452441689073772</v>
      </c>
      <c r="P88" s="48">
        <v>6.4</v>
      </c>
      <c r="Q88" s="10">
        <f t="shared" si="73"/>
        <v>0.5256458573294589</v>
      </c>
      <c r="R88" s="5">
        <f t="shared" si="74"/>
        <v>16.259776724963725</v>
      </c>
      <c r="S88" s="6">
        <f t="shared" si="75"/>
        <v>23.792494002134802</v>
      </c>
      <c r="T88" s="5">
        <f t="shared" si="88"/>
        <v>0.57258922401037426</v>
      </c>
      <c r="U88" s="41">
        <v>78</v>
      </c>
      <c r="V88" s="5">
        <f t="shared" si="89"/>
        <v>2.7924900340583094</v>
      </c>
      <c r="W88" s="7">
        <f t="shared" si="90"/>
        <v>2.1781422265654813</v>
      </c>
      <c r="X88" s="7">
        <f t="shared" si="91"/>
        <v>0.61434780749282814</v>
      </c>
      <c r="Y88" s="7">
        <f t="shared" si="92"/>
        <v>0.13338057293496472</v>
      </c>
      <c r="Z88" s="8">
        <v>0.23</v>
      </c>
      <c r="AA88" s="6">
        <f t="shared" si="93"/>
        <v>12.520028078222069</v>
      </c>
      <c r="AB88" s="6">
        <f t="shared" si="76"/>
        <v>2.8824141423182796</v>
      </c>
      <c r="AC88" s="18">
        <f t="shared" si="94"/>
        <v>-0.59341194567807209</v>
      </c>
      <c r="AD88" s="19">
        <f t="shared" si="81"/>
        <v>1.3427081128767122</v>
      </c>
      <c r="AE88" s="19">
        <f t="shared" si="95"/>
        <v>-8.0465374863560989E-3</v>
      </c>
      <c r="AF88" s="19">
        <f t="shared" si="96"/>
        <v>-0.46103263766201069</v>
      </c>
      <c r="AG88" s="20">
        <f t="shared" si="97"/>
        <v>1.5937689402014956</v>
      </c>
      <c r="AH88" s="19">
        <f t="shared" si="98"/>
        <v>91.316233792583773</v>
      </c>
      <c r="AI88" s="19">
        <f t="shared" si="99"/>
        <v>12.17549783901117</v>
      </c>
      <c r="AJ88" s="19">
        <f t="shared" si="100"/>
        <v>1.0087915583561788</v>
      </c>
      <c r="AK88" s="21">
        <f t="shared" si="82"/>
        <v>757.2947178763601</v>
      </c>
      <c r="AL88" s="19">
        <f t="shared" si="101"/>
        <v>12.934593781328232</v>
      </c>
      <c r="AM88" s="19">
        <f t="shared" si="102"/>
        <v>31.706415248047445</v>
      </c>
      <c r="AN88" s="22">
        <f t="shared" si="103"/>
        <v>2.4469330999999999</v>
      </c>
      <c r="AO88" s="23">
        <f t="shared" si="104"/>
        <v>0.16902424374632521</v>
      </c>
      <c r="AP88" s="23">
        <f t="shared" si="105"/>
        <v>7.204243668122271E-3</v>
      </c>
      <c r="AQ88" s="23">
        <f t="shared" si="77"/>
        <v>1.6867893777958349E-2</v>
      </c>
      <c r="AR88" s="24">
        <f t="shared" si="106"/>
        <v>0.90925977826386084</v>
      </c>
      <c r="AS88" s="24">
        <f t="shared" si="107"/>
        <v>3.8754967068906625E-2</v>
      </c>
      <c r="AT88" s="25">
        <f t="shared" si="108"/>
        <v>9.63761393590379</v>
      </c>
      <c r="AU88" s="25">
        <f t="shared" si="70"/>
        <v>-0.14699999999999985</v>
      </c>
      <c r="AV88" s="25">
        <f t="shared" si="109"/>
        <v>9.7846139359037902</v>
      </c>
      <c r="AW88" s="23">
        <f t="shared" si="110"/>
        <v>11.991623613700236</v>
      </c>
      <c r="AX88" s="24">
        <f t="shared" si="111"/>
        <v>3.6358803180018953</v>
      </c>
      <c r="AY88" s="24">
        <f t="shared" si="78"/>
        <v>0.28550891495414416</v>
      </c>
      <c r="AZ88" s="15"/>
      <c r="BB88" s="35">
        <f t="shared" si="112"/>
        <v>3.9213892329560394</v>
      </c>
    </row>
    <row r="89" spans="1:54" ht="15.75" thickBot="1" x14ac:dyDescent="0.3">
      <c r="A89" s="31">
        <v>80</v>
      </c>
      <c r="B89" s="32">
        <f t="shared" si="72"/>
        <v>20</v>
      </c>
      <c r="C89" s="32">
        <v>80</v>
      </c>
      <c r="D89" s="3">
        <f t="shared" si="83"/>
        <v>-34</v>
      </c>
      <c r="E89" s="4">
        <f t="shared" si="84"/>
        <v>20</v>
      </c>
      <c r="F89" s="48">
        <v>19.8</v>
      </c>
      <c r="G89" s="48">
        <v>23.9</v>
      </c>
      <c r="H89" s="48">
        <v>15.6</v>
      </c>
      <c r="I89" s="42">
        <v>1013</v>
      </c>
      <c r="J89" s="12">
        <f t="shared" si="79"/>
        <v>101.3</v>
      </c>
      <c r="K89" s="5">
        <f t="shared" si="85"/>
        <v>101.0984263372235</v>
      </c>
      <c r="L89" s="41">
        <v>14</v>
      </c>
      <c r="M89" s="12">
        <f t="shared" si="80"/>
        <v>3.8877999999999999</v>
      </c>
      <c r="N89" s="14">
        <f t="shared" si="86"/>
        <v>10</v>
      </c>
      <c r="O89" s="5">
        <f t="shared" si="87"/>
        <v>2.9070220191949097</v>
      </c>
      <c r="P89" s="48">
        <v>3.7</v>
      </c>
      <c r="Q89" s="10">
        <f t="shared" si="73"/>
        <v>0.30477882073885276</v>
      </c>
      <c r="R89" s="5">
        <f t="shared" si="74"/>
        <v>12.658506230939249</v>
      </c>
      <c r="S89" s="6">
        <f t="shared" si="75"/>
        <v>23.606344577945045</v>
      </c>
      <c r="T89" s="5">
        <f t="shared" si="88"/>
        <v>0.37391485074457043</v>
      </c>
      <c r="U89" s="41">
        <v>85</v>
      </c>
      <c r="V89" s="5">
        <f t="shared" si="89"/>
        <v>2.3094884433312979</v>
      </c>
      <c r="W89" s="7">
        <f t="shared" si="90"/>
        <v>1.9630651768316032</v>
      </c>
      <c r="X89" s="7">
        <f t="shared" si="91"/>
        <v>0.34642326649969468</v>
      </c>
      <c r="Y89" s="7">
        <f t="shared" si="92"/>
        <v>0.14384680103067546</v>
      </c>
      <c r="Z89" s="8">
        <v>0.23</v>
      </c>
      <c r="AA89" s="6">
        <f t="shared" si="93"/>
        <v>9.7470497978232213</v>
      </c>
      <c r="AB89" s="6">
        <f t="shared" si="76"/>
        <v>1.9432788105462886</v>
      </c>
      <c r="AC89" s="18">
        <f t="shared" si="94"/>
        <v>-0.59341194567807209</v>
      </c>
      <c r="AD89" s="19">
        <f t="shared" si="81"/>
        <v>1.3599223194520547</v>
      </c>
      <c r="AE89" s="19">
        <f t="shared" si="95"/>
        <v>-1.1505834562252951E-3</v>
      </c>
      <c r="AF89" s="19">
        <f t="shared" si="96"/>
        <v>-6.592357601928471E-2</v>
      </c>
      <c r="AG89" s="20">
        <f t="shared" si="97"/>
        <v>1.5891158914989689</v>
      </c>
      <c r="AH89" s="19">
        <f t="shared" si="98"/>
        <v>91.049633740060173</v>
      </c>
      <c r="AI89" s="19">
        <f t="shared" si="99"/>
        <v>12.139951165341357</v>
      </c>
      <c r="AJ89" s="19">
        <f t="shared" si="100"/>
        <v>1.0081866737984531</v>
      </c>
      <c r="AK89" s="21">
        <f t="shared" si="82"/>
        <v>751.36974104702972</v>
      </c>
      <c r="AL89" s="19">
        <f t="shared" si="101"/>
        <v>12.833395177083268</v>
      </c>
      <c r="AM89" s="19">
        <f t="shared" si="102"/>
        <v>31.458348318157043</v>
      </c>
      <c r="AN89" s="22">
        <f t="shared" si="103"/>
        <v>2.4542522</v>
      </c>
      <c r="AO89" s="23">
        <f t="shared" si="104"/>
        <v>0.14318040751595423</v>
      </c>
      <c r="AP89" s="23">
        <f t="shared" si="105"/>
        <v>8.3321808080808087E-3</v>
      </c>
      <c r="AQ89" s="23">
        <f t="shared" si="77"/>
        <v>1.6567604054262219E-2</v>
      </c>
      <c r="AR89" s="24">
        <f t="shared" si="106"/>
        <v>0.89628913755223794</v>
      </c>
      <c r="AS89" s="24">
        <f t="shared" si="107"/>
        <v>5.2158275562750524E-2</v>
      </c>
      <c r="AT89" s="25">
        <f t="shared" si="108"/>
        <v>7.8037709872769323</v>
      </c>
      <c r="AU89" s="25">
        <f t="shared" si="70"/>
        <v>-0.28699999999999987</v>
      </c>
      <c r="AV89" s="25">
        <f t="shared" si="109"/>
        <v>8.0907709872769313</v>
      </c>
      <c r="AW89" s="23">
        <f t="shared" si="110"/>
        <v>8.9294191715884601</v>
      </c>
      <c r="AX89" s="24">
        <f t="shared" si="111"/>
        <v>2.9547371498002972</v>
      </c>
      <c r="AY89" s="24">
        <f t="shared" si="78"/>
        <v>0.1613442480495233</v>
      </c>
      <c r="AZ89" s="15"/>
      <c r="BB89" s="35">
        <f t="shared" si="112"/>
        <v>3.1160813978498205</v>
      </c>
    </row>
    <row r="90" spans="1:54" ht="15.75" thickBot="1" x14ac:dyDescent="0.3">
      <c r="A90" s="31">
        <v>81</v>
      </c>
      <c r="B90" s="32">
        <f t="shared" si="72"/>
        <v>21</v>
      </c>
      <c r="C90" s="32">
        <v>81</v>
      </c>
      <c r="D90" s="3">
        <f t="shared" si="83"/>
        <v>-34</v>
      </c>
      <c r="E90" s="4">
        <f t="shared" si="84"/>
        <v>20</v>
      </c>
      <c r="F90" s="48">
        <v>18.8</v>
      </c>
      <c r="G90" s="48">
        <v>24.2</v>
      </c>
      <c r="H90" s="48">
        <v>13.4</v>
      </c>
      <c r="I90" s="42">
        <v>1013</v>
      </c>
      <c r="J90" s="12">
        <f t="shared" si="79"/>
        <v>101.3</v>
      </c>
      <c r="K90" s="5">
        <f t="shared" si="85"/>
        <v>101.0984263372235</v>
      </c>
      <c r="L90" s="41">
        <v>16</v>
      </c>
      <c r="M90" s="12">
        <f t="shared" si="80"/>
        <v>4.4432</v>
      </c>
      <c r="N90" s="14">
        <f t="shared" si="86"/>
        <v>10</v>
      </c>
      <c r="O90" s="5">
        <f t="shared" si="87"/>
        <v>3.3223108790798968</v>
      </c>
      <c r="P90" s="48">
        <v>9.5</v>
      </c>
      <c r="Q90" s="10">
        <f t="shared" si="73"/>
        <v>0.78483617345604029</v>
      </c>
      <c r="R90" s="5">
        <f t="shared" si="74"/>
        <v>20.04975356747347</v>
      </c>
      <c r="S90" s="6">
        <f t="shared" si="75"/>
        <v>23.419849764288813</v>
      </c>
      <c r="T90" s="5">
        <f t="shared" si="88"/>
        <v>0.8057361634899084</v>
      </c>
      <c r="U90" s="41">
        <v>54</v>
      </c>
      <c r="V90" s="5">
        <f t="shared" si="89"/>
        <v>2.1701250151331974</v>
      </c>
      <c r="W90" s="7">
        <f t="shared" si="90"/>
        <v>1.1718675081719268</v>
      </c>
      <c r="X90" s="7">
        <f t="shared" si="91"/>
        <v>0.99825750696127069</v>
      </c>
      <c r="Y90" s="7">
        <f t="shared" si="92"/>
        <v>0.18844603878430044</v>
      </c>
      <c r="Z90" s="8">
        <v>0.23</v>
      </c>
      <c r="AA90" s="6">
        <f t="shared" si="93"/>
        <v>15.438310246954572</v>
      </c>
      <c r="AB90" s="6">
        <f t="shared" si="76"/>
        <v>5.4195881750224864</v>
      </c>
      <c r="AC90" s="18">
        <f t="shared" si="94"/>
        <v>-0.59341194567807209</v>
      </c>
      <c r="AD90" s="19">
        <f t="shared" si="81"/>
        <v>1.3771365260273971</v>
      </c>
      <c r="AE90" s="19">
        <f t="shared" si="95"/>
        <v>5.7410002918158818E-3</v>
      </c>
      <c r="AF90" s="19">
        <f t="shared" si="96"/>
        <v>0.32893508690442402</v>
      </c>
      <c r="AG90" s="20">
        <f t="shared" si="97"/>
        <v>1.5844670953047153</v>
      </c>
      <c r="AH90" s="19">
        <f t="shared" si="98"/>
        <v>90.783277338312956</v>
      </c>
      <c r="AI90" s="19">
        <f t="shared" si="99"/>
        <v>12.104436978441727</v>
      </c>
      <c r="AJ90" s="19">
        <f t="shared" si="100"/>
        <v>1.0075796963242367</v>
      </c>
      <c r="AK90" s="21">
        <f t="shared" si="82"/>
        <v>745.43377076663251</v>
      </c>
      <c r="AL90" s="19">
        <f t="shared" si="101"/>
        <v>12.732008804694084</v>
      </c>
      <c r="AM90" s="19">
        <f t="shared" si="102"/>
        <v>31.209821114457373</v>
      </c>
      <c r="AN90" s="22">
        <f t="shared" si="103"/>
        <v>2.4566132000000001</v>
      </c>
      <c r="AO90" s="23">
        <f t="shared" si="104"/>
        <v>0.13559308761595198</v>
      </c>
      <c r="AP90" s="23">
        <f t="shared" si="105"/>
        <v>8.7753819148936162E-3</v>
      </c>
      <c r="AQ90" s="23">
        <f t="shared" si="77"/>
        <v>1.8687927828230508E-2</v>
      </c>
      <c r="AR90" s="24">
        <f t="shared" si="106"/>
        <v>0.87887085281084609</v>
      </c>
      <c r="AS90" s="24">
        <f t="shared" si="107"/>
        <v>5.6879207656424013E-2</v>
      </c>
      <c r="AT90" s="25">
        <f t="shared" si="108"/>
        <v>10.018722071932086</v>
      </c>
      <c r="AU90" s="25">
        <f t="shared" si="70"/>
        <v>-0.67900000000000016</v>
      </c>
      <c r="AV90" s="25">
        <f t="shared" si="109"/>
        <v>10.697722071932086</v>
      </c>
      <c r="AW90" s="23">
        <f t="shared" si="110"/>
        <v>10.239999284835298</v>
      </c>
      <c r="AX90" s="24">
        <f t="shared" si="111"/>
        <v>3.8271861929636963</v>
      </c>
      <c r="AY90" s="24">
        <f t="shared" si="78"/>
        <v>0.58142814277115029</v>
      </c>
      <c r="AZ90" s="15"/>
      <c r="BB90" s="35">
        <f t="shared" si="112"/>
        <v>4.4086143357348462</v>
      </c>
    </row>
    <row r="91" spans="1:54" ht="15.75" thickBot="1" x14ac:dyDescent="0.3">
      <c r="A91" s="31">
        <v>82</v>
      </c>
      <c r="B91" s="32">
        <f t="shared" si="72"/>
        <v>22</v>
      </c>
      <c r="C91" s="32">
        <v>82</v>
      </c>
      <c r="D91" s="3">
        <f t="shared" si="83"/>
        <v>-34</v>
      </c>
      <c r="E91" s="4">
        <f t="shared" si="84"/>
        <v>20</v>
      </c>
      <c r="F91" s="48">
        <v>10.1</v>
      </c>
      <c r="G91" s="48">
        <v>16.600000000000001</v>
      </c>
      <c r="H91" s="48">
        <v>3.5</v>
      </c>
      <c r="I91" s="42">
        <v>1013</v>
      </c>
      <c r="J91" s="12">
        <f t="shared" si="79"/>
        <v>101.3</v>
      </c>
      <c r="K91" s="5">
        <f t="shared" si="85"/>
        <v>101.0984263372235</v>
      </c>
      <c r="L91" s="41">
        <v>6</v>
      </c>
      <c r="M91" s="12">
        <f t="shared" si="80"/>
        <v>1.6661999999999999</v>
      </c>
      <c r="N91" s="14">
        <f t="shared" si="86"/>
        <v>10</v>
      </c>
      <c r="O91" s="5">
        <f t="shared" si="87"/>
        <v>1.2458665796549611</v>
      </c>
      <c r="P91" s="48">
        <v>9.1</v>
      </c>
      <c r="Q91" s="10">
        <f t="shared" si="73"/>
        <v>0.75400034463127752</v>
      </c>
      <c r="R91" s="5">
        <f t="shared" si="74"/>
        <v>19.412497727607985</v>
      </c>
      <c r="S91" s="6">
        <f t="shared" si="75"/>
        <v>23.233069045256613</v>
      </c>
      <c r="T91" s="5">
        <f t="shared" si="88"/>
        <v>0.77799871085569372</v>
      </c>
      <c r="U91" s="41">
        <v>67</v>
      </c>
      <c r="V91" s="5">
        <f t="shared" si="89"/>
        <v>1.2362155774342281</v>
      </c>
      <c r="W91" s="7">
        <f t="shared" si="90"/>
        <v>0.82826443688093287</v>
      </c>
      <c r="X91" s="7">
        <f t="shared" si="91"/>
        <v>0.40795114055329518</v>
      </c>
      <c r="Y91" s="7">
        <f t="shared" si="92"/>
        <v>0.21258735163702827</v>
      </c>
      <c r="Z91" s="8">
        <v>0.23</v>
      </c>
      <c r="AA91" s="6">
        <f t="shared" si="93"/>
        <v>14.947623250258149</v>
      </c>
      <c r="AB91" s="6">
        <f t="shared" si="76"/>
        <v>5.2329065629858711</v>
      </c>
      <c r="AC91" s="18">
        <f t="shared" si="94"/>
        <v>-0.59341194567807209</v>
      </c>
      <c r="AD91" s="19">
        <f t="shared" si="81"/>
        <v>1.3943507326027396</v>
      </c>
      <c r="AE91" s="19">
        <f t="shared" si="95"/>
        <v>1.2626490177024829E-2</v>
      </c>
      <c r="AF91" s="19">
        <f t="shared" si="96"/>
        <v>0.72344459720691445</v>
      </c>
      <c r="AG91" s="20">
        <f t="shared" si="97"/>
        <v>1.5798231698006002</v>
      </c>
      <c r="AH91" s="19">
        <f t="shared" si="98"/>
        <v>90.517200006554006</v>
      </c>
      <c r="AI91" s="19">
        <f t="shared" si="99"/>
        <v>12.068960000873867</v>
      </c>
      <c r="AJ91" s="19">
        <f t="shared" si="100"/>
        <v>1.0069708363118341</v>
      </c>
      <c r="AK91" s="21">
        <f t="shared" si="82"/>
        <v>739.48870036285143</v>
      </c>
      <c r="AL91" s="19">
        <f t="shared" si="101"/>
        <v>12.630467002197504</v>
      </c>
      <c r="AM91" s="19">
        <f t="shared" si="102"/>
        <v>30.960912906791865</v>
      </c>
      <c r="AN91" s="22">
        <f t="shared" si="103"/>
        <v>2.4771538999999998</v>
      </c>
      <c r="AO91" s="23">
        <f t="shared" si="104"/>
        <v>8.2768822207309564E-2</v>
      </c>
      <c r="AP91" s="23">
        <f t="shared" si="105"/>
        <v>1.6334374257425743E-2</v>
      </c>
      <c r="AQ91" s="23">
        <f t="shared" si="77"/>
        <v>2.3253527592972782E-2</v>
      </c>
      <c r="AR91" s="24">
        <f t="shared" si="106"/>
        <v>0.78067334258506638</v>
      </c>
      <c r="AS91" s="24">
        <f t="shared" si="107"/>
        <v>0.15406538610203718</v>
      </c>
      <c r="AT91" s="25">
        <f t="shared" si="108"/>
        <v>9.7147166872722774</v>
      </c>
      <c r="AU91" s="25">
        <f t="shared" si="70"/>
        <v>-0.28000000000000003</v>
      </c>
      <c r="AV91" s="25">
        <f t="shared" si="109"/>
        <v>9.9947166872722768</v>
      </c>
      <c r="AW91" s="23">
        <f t="shared" si="110"/>
        <v>3.9579241852787326</v>
      </c>
      <c r="AX91" s="24">
        <f t="shared" si="111"/>
        <v>3.1498280685925857</v>
      </c>
      <c r="AY91" s="24">
        <f t="shared" si="78"/>
        <v>0.24876008657885776</v>
      </c>
      <c r="AZ91" s="15"/>
      <c r="BB91" s="35">
        <f t="shared" si="112"/>
        <v>3.3985881551714434</v>
      </c>
    </row>
    <row r="92" spans="1:54" ht="15.75" thickBot="1" x14ac:dyDescent="0.3">
      <c r="A92" s="31">
        <v>83</v>
      </c>
      <c r="B92" s="32">
        <f t="shared" si="72"/>
        <v>23</v>
      </c>
      <c r="C92" s="32">
        <v>83</v>
      </c>
      <c r="D92" s="3">
        <f t="shared" si="83"/>
        <v>-34</v>
      </c>
      <c r="E92" s="4">
        <f t="shared" si="84"/>
        <v>20</v>
      </c>
      <c r="F92" s="48">
        <v>14.8</v>
      </c>
      <c r="G92" s="48">
        <v>22</v>
      </c>
      <c r="H92" s="48">
        <v>7.6</v>
      </c>
      <c r="I92" s="42">
        <v>1013</v>
      </c>
      <c r="J92" s="12">
        <f t="shared" si="79"/>
        <v>101.3</v>
      </c>
      <c r="K92" s="5">
        <f t="shared" si="85"/>
        <v>101.0984263372235</v>
      </c>
      <c r="L92" s="41">
        <v>13</v>
      </c>
      <c r="M92" s="12">
        <f t="shared" si="80"/>
        <v>3.6101000000000001</v>
      </c>
      <c r="N92" s="14">
        <f t="shared" si="86"/>
        <v>10</v>
      </c>
      <c r="O92" s="5">
        <f t="shared" si="87"/>
        <v>2.6993775892524159</v>
      </c>
      <c r="P92" s="48">
        <v>8.9</v>
      </c>
      <c r="Q92" s="10">
        <f t="shared" si="73"/>
        <v>0.73960041291264833</v>
      </c>
      <c r="R92" s="5">
        <f t="shared" si="74"/>
        <v>19.035119960246263</v>
      </c>
      <c r="S92" s="6">
        <f t="shared" si="75"/>
        <v>23.04606205253878</v>
      </c>
      <c r="T92" s="5">
        <f t="shared" si="88"/>
        <v>0.76504568059173483</v>
      </c>
      <c r="U92" s="41">
        <v>64</v>
      </c>
      <c r="V92" s="5">
        <f t="shared" si="89"/>
        <v>1.683511635746715</v>
      </c>
      <c r="W92" s="7">
        <f t="shared" si="90"/>
        <v>1.0774474468778976</v>
      </c>
      <c r="X92" s="7">
        <f t="shared" si="91"/>
        <v>0.60606418886881741</v>
      </c>
      <c r="Y92" s="7">
        <f t="shared" si="92"/>
        <v>0.1946797675517728</v>
      </c>
      <c r="Z92" s="8">
        <v>0.23</v>
      </c>
      <c r="AA92" s="6">
        <f t="shared" si="93"/>
        <v>14.657042369389623</v>
      </c>
      <c r="AB92" s="6">
        <f t="shared" si="76"/>
        <v>5.039236049115317</v>
      </c>
      <c r="AC92" s="18">
        <f t="shared" si="94"/>
        <v>-0.59341194567807209</v>
      </c>
      <c r="AD92" s="19">
        <f t="shared" si="81"/>
        <v>1.411564939178082</v>
      </c>
      <c r="AE92" s="19">
        <f t="shared" si="95"/>
        <v>1.9504172913447224E-2</v>
      </c>
      <c r="AF92" s="19">
        <f t="shared" si="96"/>
        <v>1.1175067908339047</v>
      </c>
      <c r="AG92" s="20">
        <f t="shared" si="97"/>
        <v>1.5751847286269836</v>
      </c>
      <c r="AH92" s="19">
        <f t="shared" si="98"/>
        <v>90.251436903786058</v>
      </c>
      <c r="AI92" s="19">
        <f t="shared" si="99"/>
        <v>12.033524920504808</v>
      </c>
      <c r="AJ92" s="19">
        <f t="shared" si="100"/>
        <v>1.0063603043052098</v>
      </c>
      <c r="AK92" s="21">
        <f t="shared" si="82"/>
        <v>733.53642786134526</v>
      </c>
      <c r="AL92" s="19">
        <f t="shared" si="101"/>
        <v>12.528802187871777</v>
      </c>
      <c r="AM92" s="19">
        <f t="shared" si="102"/>
        <v>30.711703161698804</v>
      </c>
      <c r="AN92" s="22">
        <f t="shared" si="103"/>
        <v>2.4660571999999998</v>
      </c>
      <c r="AO92" s="23">
        <f t="shared" si="104"/>
        <v>0.10855313869312981</v>
      </c>
      <c r="AP92" s="23">
        <f t="shared" si="105"/>
        <v>1.1147106756756757E-2</v>
      </c>
      <c r="AQ92" s="23">
        <f t="shared" si="77"/>
        <v>2.1377791812582501E-2</v>
      </c>
      <c r="AR92" s="24">
        <f t="shared" si="106"/>
        <v>0.83546803113487567</v>
      </c>
      <c r="AS92" s="24">
        <f t="shared" si="107"/>
        <v>8.5792556963691438E-2</v>
      </c>
      <c r="AT92" s="25">
        <f t="shared" si="108"/>
        <v>9.6178063202743065</v>
      </c>
      <c r="AU92" s="25">
        <f t="shared" si="70"/>
        <v>0.55300000000000005</v>
      </c>
      <c r="AV92" s="25">
        <f t="shared" si="109"/>
        <v>9.0648063202743057</v>
      </c>
      <c r="AW92" s="23">
        <f t="shared" si="110"/>
        <v>8.4355549664137985</v>
      </c>
      <c r="AX92" s="24">
        <f t="shared" si="111"/>
        <v>3.0710382099079259</v>
      </c>
      <c r="AY92" s="24">
        <f t="shared" si="78"/>
        <v>0.43861339895266255</v>
      </c>
      <c r="AZ92" s="15"/>
      <c r="BB92" s="35">
        <f t="shared" si="112"/>
        <v>3.5096516088605885</v>
      </c>
    </row>
    <row r="93" spans="1:54" ht="15.75" thickBot="1" x14ac:dyDescent="0.3">
      <c r="A93" s="31">
        <v>84</v>
      </c>
      <c r="B93" s="32">
        <f t="shared" si="72"/>
        <v>24</v>
      </c>
      <c r="C93" s="32">
        <v>84</v>
      </c>
      <c r="D93" s="3">
        <f t="shared" si="83"/>
        <v>-34</v>
      </c>
      <c r="E93" s="4">
        <f t="shared" si="84"/>
        <v>20</v>
      </c>
      <c r="F93" s="48">
        <v>18</v>
      </c>
      <c r="G93" s="48">
        <v>26</v>
      </c>
      <c r="H93" s="48">
        <v>9.9</v>
      </c>
      <c r="I93" s="42">
        <v>1013</v>
      </c>
      <c r="J93" s="12">
        <f t="shared" si="79"/>
        <v>101.3</v>
      </c>
      <c r="K93" s="5">
        <f t="shared" si="85"/>
        <v>101.0984263372235</v>
      </c>
      <c r="L93" s="41">
        <v>7</v>
      </c>
      <c r="M93" s="12">
        <f t="shared" si="80"/>
        <v>1.9439</v>
      </c>
      <c r="N93" s="14">
        <f t="shared" si="86"/>
        <v>10</v>
      </c>
      <c r="O93" s="5">
        <f t="shared" si="87"/>
        <v>1.4535110095974548</v>
      </c>
      <c r="P93" s="48">
        <v>9.4</v>
      </c>
      <c r="Q93" s="10">
        <f t="shared" si="73"/>
        <v>0.78345500384028832</v>
      </c>
      <c r="R93" s="5">
        <f t="shared" si="74"/>
        <v>19.548477400661337</v>
      </c>
      <c r="S93" s="6">
        <f t="shared" si="75"/>
        <v>22.858888543133816</v>
      </c>
      <c r="T93" s="5">
        <f t="shared" si="88"/>
        <v>0.80449377344375639</v>
      </c>
      <c r="U93" s="41">
        <v>67</v>
      </c>
      <c r="V93" s="5">
        <f t="shared" si="89"/>
        <v>2.0639893612574212</v>
      </c>
      <c r="W93" s="7">
        <f t="shared" si="90"/>
        <v>1.3828728720424723</v>
      </c>
      <c r="X93" s="7">
        <f t="shared" si="91"/>
        <v>0.68111648921494883</v>
      </c>
      <c r="Y93" s="7">
        <f t="shared" si="92"/>
        <v>0.17536613868334239</v>
      </c>
      <c r="Z93" s="8">
        <v>0.23</v>
      </c>
      <c r="AA93" s="6">
        <f t="shared" si="93"/>
        <v>15.05232759850923</v>
      </c>
      <c r="AB93" s="6">
        <f t="shared" si="76"/>
        <v>4.989850584178237</v>
      </c>
      <c r="AC93" s="18">
        <f t="shared" si="94"/>
        <v>-0.59341194567807209</v>
      </c>
      <c r="AD93" s="19">
        <f t="shared" si="81"/>
        <v>1.4287791457534245</v>
      </c>
      <c r="AE93" s="19">
        <f t="shared" si="95"/>
        <v>2.6372345073139968E-2</v>
      </c>
      <c r="AF93" s="19">
        <f t="shared" si="96"/>
        <v>1.5110240685535505</v>
      </c>
      <c r="AG93" s="20">
        <f t="shared" si="97"/>
        <v>1.5705523822359015</v>
      </c>
      <c r="AH93" s="19">
        <f t="shared" si="98"/>
        <v>89.986023006334406</v>
      </c>
      <c r="AI93" s="19">
        <f t="shared" si="99"/>
        <v>11.998136400844588</v>
      </c>
      <c r="AJ93" s="19">
        <f t="shared" si="100"/>
        <v>1.0057483109158962</v>
      </c>
      <c r="AK93" s="21">
        <f t="shared" si="82"/>
        <v>727.57885527622477</v>
      </c>
      <c r="AL93" s="19">
        <f t="shared" si="101"/>
        <v>12.42704684811792</v>
      </c>
      <c r="AM93" s="19">
        <f t="shared" si="102"/>
        <v>30.46227151270498</v>
      </c>
      <c r="AN93" s="22">
        <f t="shared" si="103"/>
        <v>2.4585019999999997</v>
      </c>
      <c r="AO93" s="23">
        <f t="shared" si="104"/>
        <v>0.12977103812696739</v>
      </c>
      <c r="AP93" s="23">
        <f t="shared" si="105"/>
        <v>9.1653988888888895E-3</v>
      </c>
      <c r="AQ93" s="23">
        <f t="shared" si="77"/>
        <v>1.3694881674288666E-2</v>
      </c>
      <c r="AR93" s="24">
        <f t="shared" si="106"/>
        <v>0.90454261406987635</v>
      </c>
      <c r="AS93" s="24">
        <f t="shared" si="107"/>
        <v>6.388554788193429E-2</v>
      </c>
      <c r="AT93" s="25">
        <f t="shared" si="108"/>
        <v>10.062477014330993</v>
      </c>
      <c r="AU93" s="25">
        <f t="shared" si="70"/>
        <v>0.16799999999999993</v>
      </c>
      <c r="AV93" s="25">
        <f t="shared" si="109"/>
        <v>9.8944770143309935</v>
      </c>
      <c r="AW93" s="23">
        <f t="shared" si="110"/>
        <v>4.4923073785635621</v>
      </c>
      <c r="AX93" s="24">
        <f t="shared" si="111"/>
        <v>3.6404184757210949</v>
      </c>
      <c r="AY93" s="24">
        <f t="shared" si="78"/>
        <v>0.195476017498597</v>
      </c>
      <c r="AZ93" s="15"/>
      <c r="BB93" s="35">
        <f t="shared" si="112"/>
        <v>3.8358944932196919</v>
      </c>
    </row>
    <row r="94" spans="1:54" ht="15.75" thickBot="1" x14ac:dyDescent="0.3">
      <c r="A94" s="31">
        <v>85</v>
      </c>
      <c r="B94" s="32">
        <f t="shared" si="72"/>
        <v>25</v>
      </c>
      <c r="C94" s="32">
        <v>85</v>
      </c>
      <c r="D94" s="3">
        <f t="shared" si="83"/>
        <v>-34</v>
      </c>
      <c r="E94" s="4">
        <f t="shared" si="84"/>
        <v>20</v>
      </c>
      <c r="F94" s="48">
        <v>17.2</v>
      </c>
      <c r="G94" s="48">
        <v>23.2</v>
      </c>
      <c r="H94" s="48">
        <v>11.1</v>
      </c>
      <c r="I94" s="42">
        <v>1013</v>
      </c>
      <c r="J94" s="12">
        <f t="shared" si="79"/>
        <v>101.3</v>
      </c>
      <c r="K94" s="5">
        <f t="shared" si="85"/>
        <v>101.0984263372235</v>
      </c>
      <c r="L94" s="41">
        <v>6</v>
      </c>
      <c r="M94" s="12">
        <f t="shared" si="80"/>
        <v>1.6661999999999999</v>
      </c>
      <c r="N94" s="14">
        <f t="shared" si="86"/>
        <v>10</v>
      </c>
      <c r="O94" s="5">
        <f t="shared" si="87"/>
        <v>1.2458665796549611</v>
      </c>
      <c r="P94" s="48">
        <v>0</v>
      </c>
      <c r="Q94" s="10">
        <f t="shared" si="73"/>
        <v>0</v>
      </c>
      <c r="R94" s="5">
        <f t="shared" si="74"/>
        <v>7.5531744327911081</v>
      </c>
      <c r="S94" s="6">
        <f t="shared" si="75"/>
        <v>22.671608377465787</v>
      </c>
      <c r="T94" s="5">
        <f t="shared" si="88"/>
        <v>9.9760127931769804E-2</v>
      </c>
      <c r="U94" s="41">
        <v>85</v>
      </c>
      <c r="V94" s="5">
        <f t="shared" si="89"/>
        <v>1.9624258021226979</v>
      </c>
      <c r="W94" s="7">
        <f t="shared" si="90"/>
        <v>1.6680619318042931</v>
      </c>
      <c r="X94" s="7">
        <f t="shared" si="91"/>
        <v>0.29436387031840483</v>
      </c>
      <c r="Y94" s="7">
        <f t="shared" si="92"/>
        <v>0.1591851392629352</v>
      </c>
      <c r="Z94" s="8">
        <v>0.23</v>
      </c>
      <c r="AA94" s="6">
        <f t="shared" si="93"/>
        <v>5.8159443132491537</v>
      </c>
      <c r="AB94" s="6">
        <f t="shared" si="76"/>
        <v>0.55442131658286153</v>
      </c>
      <c r="AC94" s="18">
        <f t="shared" si="94"/>
        <v>-0.59341194567807209</v>
      </c>
      <c r="AD94" s="19">
        <f t="shared" si="81"/>
        <v>1.4459933523287669</v>
      </c>
      <c r="AE94" s="19">
        <f t="shared" si="95"/>
        <v>3.3229312636740796E-2</v>
      </c>
      <c r="AF94" s="19">
        <f t="shared" si="96"/>
        <v>1.9038993702059808</v>
      </c>
      <c r="AG94" s="20">
        <f t="shared" si="97"/>
        <v>1.5659267392368679</v>
      </c>
      <c r="AH94" s="19">
        <f t="shared" si="98"/>
        <v>89.720993184955546</v>
      </c>
      <c r="AI94" s="19">
        <f t="shared" si="99"/>
        <v>11.962799091327406</v>
      </c>
      <c r="AJ94" s="19">
        <f t="shared" si="100"/>
        <v>1.0051350667253882</v>
      </c>
      <c r="AK94" s="21">
        <f t="shared" si="82"/>
        <v>721.61788791354809</v>
      </c>
      <c r="AL94" s="19">
        <f t="shared" si="101"/>
        <v>12.325233525563402</v>
      </c>
      <c r="AM94" s="19">
        <f t="shared" si="102"/>
        <v>30.212697731164432</v>
      </c>
      <c r="AN94" s="22">
        <f t="shared" si="103"/>
        <v>2.4603907999999999</v>
      </c>
      <c r="AO94" s="23">
        <f t="shared" si="104"/>
        <v>0.12416226488393693</v>
      </c>
      <c r="AP94" s="23">
        <f t="shared" si="105"/>
        <v>9.591696511627907E-3</v>
      </c>
      <c r="AQ94" s="23">
        <f t="shared" si="77"/>
        <v>1.3654687714478204E-2</v>
      </c>
      <c r="AR94" s="24">
        <f t="shared" si="106"/>
        <v>0.90092156692604708</v>
      </c>
      <c r="AS94" s="24">
        <f t="shared" si="107"/>
        <v>6.9597363247300606E-2</v>
      </c>
      <c r="AT94" s="25">
        <f t="shared" si="108"/>
        <v>5.261522996666292</v>
      </c>
      <c r="AU94" s="25">
        <f t="shared" si="70"/>
        <v>7.0000000000000007E-2</v>
      </c>
      <c r="AV94" s="25">
        <f t="shared" si="109"/>
        <v>5.1915229966662917</v>
      </c>
      <c r="AW94" s="23">
        <f t="shared" si="110"/>
        <v>3.861156755129012</v>
      </c>
      <c r="AX94" s="24">
        <f t="shared" si="111"/>
        <v>1.9009805405260021</v>
      </c>
      <c r="AY94" s="24">
        <f t="shared" si="78"/>
        <v>7.9103322331980683E-2</v>
      </c>
      <c r="AZ94" s="15"/>
      <c r="BB94" s="35">
        <f t="shared" si="112"/>
        <v>1.9800838628579827</v>
      </c>
    </row>
    <row r="95" spans="1:54" ht="15.75" thickBot="1" x14ac:dyDescent="0.3">
      <c r="A95" s="31">
        <v>86</v>
      </c>
      <c r="B95" s="32">
        <f t="shared" si="72"/>
        <v>26</v>
      </c>
      <c r="C95" s="32">
        <v>86</v>
      </c>
      <c r="D95" s="3">
        <f t="shared" si="83"/>
        <v>-34</v>
      </c>
      <c r="E95" s="4">
        <f t="shared" si="84"/>
        <v>20</v>
      </c>
      <c r="F95" s="48">
        <v>19</v>
      </c>
      <c r="G95" s="48">
        <v>25.4</v>
      </c>
      <c r="H95" s="48">
        <v>12.7</v>
      </c>
      <c r="I95" s="42">
        <v>1013</v>
      </c>
      <c r="J95" s="12">
        <f t="shared" si="79"/>
        <v>101.3</v>
      </c>
      <c r="K95" s="5">
        <f t="shared" si="85"/>
        <v>101.0984263372235</v>
      </c>
      <c r="L95" s="41">
        <v>9</v>
      </c>
      <c r="M95" s="12">
        <f t="shared" si="80"/>
        <v>2.4992999999999999</v>
      </c>
      <c r="N95" s="14">
        <f t="shared" si="86"/>
        <v>10</v>
      </c>
      <c r="O95" s="5">
        <f t="shared" si="87"/>
        <v>1.8687998694824419</v>
      </c>
      <c r="P95" s="48">
        <v>3</v>
      </c>
      <c r="Q95" s="10">
        <f t="shared" si="73"/>
        <v>0.25151922564015705</v>
      </c>
      <c r="R95" s="5">
        <f t="shared" si="74"/>
        <v>11.258908462402836</v>
      </c>
      <c r="S95" s="6">
        <f t="shared" si="75"/>
        <v>22.484281497896085</v>
      </c>
      <c r="T95" s="5">
        <f t="shared" si="88"/>
        <v>0.3260067661342031</v>
      </c>
      <c r="U95" s="41">
        <v>78</v>
      </c>
      <c r="V95" s="5">
        <f t="shared" si="89"/>
        <v>2.1973935014182744</v>
      </c>
      <c r="W95" s="7">
        <f t="shared" si="90"/>
        <v>1.713966931106254</v>
      </c>
      <c r="X95" s="7">
        <f t="shared" si="91"/>
        <v>0.48342657031202041</v>
      </c>
      <c r="Y95" s="7">
        <f t="shared" si="92"/>
        <v>0.15671401622141815</v>
      </c>
      <c r="Z95" s="8">
        <v>0.23</v>
      </c>
      <c r="AA95" s="6">
        <f t="shared" si="93"/>
        <v>8.669359516050184</v>
      </c>
      <c r="AB95" s="6">
        <f t="shared" si="76"/>
        <v>1.831243796792527</v>
      </c>
      <c r="AC95" s="18">
        <f t="shared" si="94"/>
        <v>-0.59341194567807209</v>
      </c>
      <c r="AD95" s="19">
        <f t="shared" si="81"/>
        <v>1.4632075589041094</v>
      </c>
      <c r="AE95" s="19">
        <f t="shared" si="95"/>
        <v>4.0073390534135521E-2</v>
      </c>
      <c r="AF95" s="19">
        <f t="shared" si="96"/>
        <v>2.2960361483854692</v>
      </c>
      <c r="AG95" s="20">
        <f t="shared" si="97"/>
        <v>1.5613084077340074</v>
      </c>
      <c r="AH95" s="19">
        <f t="shared" si="98"/>
        <v>89.456382281449322</v>
      </c>
      <c r="AI95" s="19">
        <f t="shared" si="99"/>
        <v>11.927517637526575</v>
      </c>
      <c r="AJ95" s="19">
        <f t="shared" si="100"/>
        <v>1.0045207821880924</v>
      </c>
      <c r="AK95" s="21">
        <f t="shared" si="82"/>
        <v>715.6554336873678</v>
      </c>
      <c r="AL95" s="19">
        <f t="shared" si="101"/>
        <v>12.223394807380243</v>
      </c>
      <c r="AM95" s="19">
        <f t="shared" si="102"/>
        <v>29.963061697622717</v>
      </c>
      <c r="AN95" s="22">
        <f t="shared" si="103"/>
        <v>2.4561409999999997</v>
      </c>
      <c r="AO95" s="23">
        <f t="shared" si="104"/>
        <v>0.13708267718742603</v>
      </c>
      <c r="AP95" s="23">
        <f t="shared" si="105"/>
        <v>8.6830094736842101E-3</v>
      </c>
      <c r="AQ95" s="23">
        <f t="shared" si="77"/>
        <v>1.4200123843870403E-2</v>
      </c>
      <c r="AR95" s="24">
        <f t="shared" si="106"/>
        <v>0.90613523978226207</v>
      </c>
      <c r="AS95" s="24">
        <f t="shared" si="107"/>
        <v>5.7395879865338582E-2</v>
      </c>
      <c r="AT95" s="25">
        <f t="shared" si="108"/>
        <v>6.8381157192576572</v>
      </c>
      <c r="AU95" s="25">
        <f t="shared" si="70"/>
        <v>-3.5000000000000003E-2</v>
      </c>
      <c r="AV95" s="25">
        <f t="shared" si="109"/>
        <v>6.8731157192576573</v>
      </c>
      <c r="AW95" s="23">
        <f t="shared" si="110"/>
        <v>5.756057092861731</v>
      </c>
      <c r="AX95" s="24">
        <f t="shared" si="111"/>
        <v>2.5356737908453844</v>
      </c>
      <c r="AY95" s="24">
        <f t="shared" si="78"/>
        <v>0.1597115510799601</v>
      </c>
      <c r="AZ95" s="15"/>
      <c r="BB95" s="35">
        <f t="shared" si="112"/>
        <v>2.6953853419253444</v>
      </c>
    </row>
    <row r="96" spans="1:54" ht="15.75" thickBot="1" x14ac:dyDescent="0.3">
      <c r="A96" s="31">
        <v>87</v>
      </c>
      <c r="B96" s="32">
        <f t="shared" si="72"/>
        <v>27</v>
      </c>
      <c r="C96" s="32">
        <v>87</v>
      </c>
      <c r="D96" s="3">
        <f t="shared" si="83"/>
        <v>-34</v>
      </c>
      <c r="E96" s="4">
        <f t="shared" si="84"/>
        <v>20</v>
      </c>
      <c r="F96" s="48">
        <v>16.7</v>
      </c>
      <c r="G96" s="48">
        <v>19</v>
      </c>
      <c r="H96" s="48">
        <v>14.4</v>
      </c>
      <c r="I96" s="42">
        <v>1013</v>
      </c>
      <c r="J96" s="12">
        <f t="shared" si="79"/>
        <v>101.3</v>
      </c>
      <c r="K96" s="5">
        <f t="shared" si="85"/>
        <v>101.0984263372235</v>
      </c>
      <c r="L96" s="41">
        <v>5</v>
      </c>
      <c r="M96" s="12">
        <f t="shared" si="80"/>
        <v>1.3885000000000001</v>
      </c>
      <c r="N96" s="14">
        <f t="shared" si="86"/>
        <v>10</v>
      </c>
      <c r="O96" s="5">
        <f t="shared" si="87"/>
        <v>1.0382221497124677</v>
      </c>
      <c r="P96" s="48">
        <v>0</v>
      </c>
      <c r="Q96" s="10">
        <f t="shared" si="73"/>
        <v>0</v>
      </c>
      <c r="R96" s="5">
        <f t="shared" si="74"/>
        <v>7.428360843420533</v>
      </c>
      <c r="S96" s="6">
        <f t="shared" si="75"/>
        <v>22.296967907611069</v>
      </c>
      <c r="T96" s="5">
        <f t="shared" si="88"/>
        <v>9.9760127931769804E-2</v>
      </c>
      <c r="U96" s="41">
        <v>86</v>
      </c>
      <c r="V96" s="5">
        <f t="shared" si="89"/>
        <v>1.9011954451046926</v>
      </c>
      <c r="W96" s="7">
        <f t="shared" si="90"/>
        <v>1.6350280827900356</v>
      </c>
      <c r="X96" s="7">
        <f t="shared" si="91"/>
        <v>0.26616736231465699</v>
      </c>
      <c r="Y96" s="7">
        <f t="shared" si="92"/>
        <v>0.16098449669739578</v>
      </c>
      <c r="Z96" s="8">
        <v>0.23</v>
      </c>
      <c r="AA96" s="6">
        <f t="shared" si="93"/>
        <v>5.7198378494338105</v>
      </c>
      <c r="AB96" s="6">
        <f t="shared" si="76"/>
        <v>0.55598133268591232</v>
      </c>
      <c r="AC96" s="18">
        <f t="shared" si="94"/>
        <v>-0.59341194567807209</v>
      </c>
      <c r="AD96" s="19">
        <f t="shared" si="81"/>
        <v>1.4804217654794518</v>
      </c>
      <c r="AE96" s="19">
        <f t="shared" si="95"/>
        <v>4.6902902177983735E-2</v>
      </c>
      <c r="AF96" s="19">
        <f t="shared" si="96"/>
        <v>2.6873383417134247</v>
      </c>
      <c r="AG96" s="20">
        <f t="shared" si="97"/>
        <v>1.5566979966532395</v>
      </c>
      <c r="AH96" s="19">
        <f t="shared" si="98"/>
        <v>89.192225184700973</v>
      </c>
      <c r="AI96" s="19">
        <f t="shared" si="99"/>
        <v>11.892296691293463</v>
      </c>
      <c r="AJ96" s="19">
        <f t="shared" si="100"/>
        <v>1.0039056675349074</v>
      </c>
      <c r="AK96" s="21">
        <f t="shared" si="82"/>
        <v>709.69340244774367</v>
      </c>
      <c r="AL96" s="19">
        <f t="shared" si="101"/>
        <v>12.121563313807464</v>
      </c>
      <c r="AM96" s="19">
        <f t="shared" si="102"/>
        <v>29.713443373682132</v>
      </c>
      <c r="AN96" s="22">
        <f t="shared" si="103"/>
        <v>2.4615712999999997</v>
      </c>
      <c r="AO96" s="23">
        <f t="shared" si="104"/>
        <v>0.12076227500215497</v>
      </c>
      <c r="AP96" s="23">
        <f t="shared" si="105"/>
        <v>9.8788730538922169E-3</v>
      </c>
      <c r="AQ96" s="23">
        <f t="shared" si="77"/>
        <v>1.3366071092266724E-2</v>
      </c>
      <c r="AR96" s="24">
        <f t="shared" si="106"/>
        <v>0.90034864753452282</v>
      </c>
      <c r="AS96" s="24">
        <f t="shared" si="107"/>
        <v>7.3652388488693016E-2</v>
      </c>
      <c r="AT96" s="25">
        <f t="shared" si="108"/>
        <v>5.1638565167478978</v>
      </c>
      <c r="AU96" s="25">
        <f t="shared" si="70"/>
        <v>-7.0000000000000007E-2</v>
      </c>
      <c r="AV96" s="25">
        <f t="shared" si="109"/>
        <v>5.2338565167478981</v>
      </c>
      <c r="AW96" s="23">
        <f t="shared" si="110"/>
        <v>3.2231801819290133</v>
      </c>
      <c r="AX96" s="24">
        <f t="shared" si="111"/>
        <v>1.9143445636710663</v>
      </c>
      <c r="AY96" s="24">
        <f t="shared" si="78"/>
        <v>6.3186779398098539E-2</v>
      </c>
      <c r="AZ96" s="15"/>
      <c r="BB96" s="35">
        <f t="shared" si="112"/>
        <v>1.9775313430691648</v>
      </c>
    </row>
    <row r="97" spans="1:54" ht="15.75" thickBot="1" x14ac:dyDescent="0.3">
      <c r="A97" s="31">
        <v>88</v>
      </c>
      <c r="B97" s="32">
        <f t="shared" si="72"/>
        <v>28</v>
      </c>
      <c r="C97" s="32">
        <v>88</v>
      </c>
      <c r="D97" s="3">
        <f t="shared" si="83"/>
        <v>-34</v>
      </c>
      <c r="E97" s="4">
        <f t="shared" si="84"/>
        <v>20</v>
      </c>
      <c r="F97" s="48">
        <v>18</v>
      </c>
      <c r="G97" s="48">
        <v>23.5</v>
      </c>
      <c r="H97" s="48">
        <v>12.4</v>
      </c>
      <c r="I97" s="42">
        <v>1013</v>
      </c>
      <c r="J97" s="12">
        <f t="shared" si="79"/>
        <v>101.3</v>
      </c>
      <c r="K97" s="5">
        <f t="shared" si="85"/>
        <v>101.0984263372235</v>
      </c>
      <c r="L97" s="41">
        <v>5</v>
      </c>
      <c r="M97" s="12">
        <f t="shared" si="80"/>
        <v>1.3885000000000001</v>
      </c>
      <c r="N97" s="14">
        <f t="shared" si="86"/>
        <v>10</v>
      </c>
      <c r="O97" s="5">
        <f t="shared" si="87"/>
        <v>1.0382221497124677</v>
      </c>
      <c r="P97" s="48">
        <v>9.5</v>
      </c>
      <c r="Q97" s="10">
        <f t="shared" si="73"/>
        <v>0.8012049501179912</v>
      </c>
      <c r="R97" s="5">
        <f t="shared" si="74"/>
        <v>19.169301081931881</v>
      </c>
      <c r="S97" s="6">
        <f t="shared" si="75"/>
        <v>22.109727649863778</v>
      </c>
      <c r="T97" s="5">
        <f t="shared" si="88"/>
        <v>0.8204602096610395</v>
      </c>
      <c r="U97" s="41">
        <v>75</v>
      </c>
      <c r="V97" s="5">
        <f t="shared" si="89"/>
        <v>2.0639893612574212</v>
      </c>
      <c r="W97" s="7">
        <f t="shared" si="90"/>
        <v>1.5479920209430658</v>
      </c>
      <c r="X97" s="7">
        <f t="shared" si="91"/>
        <v>0.5159973403143554</v>
      </c>
      <c r="Y97" s="7">
        <f t="shared" si="92"/>
        <v>0.16581434154763461</v>
      </c>
      <c r="Z97" s="8">
        <v>0.23</v>
      </c>
      <c r="AA97" s="6">
        <f t="shared" si="93"/>
        <v>14.760361833087549</v>
      </c>
      <c r="AB97" s="6">
        <f t="shared" si="76"/>
        <v>4.8001691914499469</v>
      </c>
      <c r="AC97" s="18">
        <f t="shared" si="94"/>
        <v>-0.59341194567807209</v>
      </c>
      <c r="AD97" s="19">
        <f t="shared" si="81"/>
        <v>1.4976359720547943</v>
      </c>
      <c r="AE97" s="19">
        <f t="shared" si="95"/>
        <v>5.3716178992864565E-2</v>
      </c>
      <c r="AF97" s="19">
        <f t="shared" si="96"/>
        <v>3.0777103478604326</v>
      </c>
      <c r="AG97" s="20">
        <f t="shared" si="97"/>
        <v>1.5520961170582208</v>
      </c>
      <c r="AH97" s="19">
        <f t="shared" si="98"/>
        <v>88.928556906079038</v>
      </c>
      <c r="AI97" s="19">
        <f t="shared" si="99"/>
        <v>11.857140920810538</v>
      </c>
      <c r="AJ97" s="19">
        <f t="shared" si="100"/>
        <v>1.0032899326774996</v>
      </c>
      <c r="AK97" s="21">
        <f t="shared" si="82"/>
        <v>703.73370532002298</v>
      </c>
      <c r="AL97" s="19">
        <f t="shared" si="101"/>
        <v>12.019771686865994</v>
      </c>
      <c r="AM97" s="19">
        <f t="shared" si="102"/>
        <v>29.463922774338723</v>
      </c>
      <c r="AN97" s="22">
        <f t="shared" si="103"/>
        <v>2.4585019999999997</v>
      </c>
      <c r="AO97" s="23">
        <f t="shared" si="104"/>
        <v>0.12977103812696739</v>
      </c>
      <c r="AP97" s="23">
        <f t="shared" si="105"/>
        <v>9.1653988888888895E-3</v>
      </c>
      <c r="AQ97" s="23">
        <f t="shared" si="77"/>
        <v>1.2400743735603015E-2</v>
      </c>
      <c r="AR97" s="24">
        <f t="shared" si="106"/>
        <v>0.91277633597087415</v>
      </c>
      <c r="AS97" s="24">
        <f t="shared" si="107"/>
        <v>6.4467074751504302E-2</v>
      </c>
      <c r="AT97" s="25">
        <f t="shared" si="108"/>
        <v>9.960192641637601</v>
      </c>
      <c r="AU97" s="25">
        <f t="shared" si="70"/>
        <v>5.6000000000000057E-2</v>
      </c>
      <c r="AV97" s="25">
        <f t="shared" si="109"/>
        <v>9.9041926416376</v>
      </c>
      <c r="AW97" s="23">
        <f t="shared" si="110"/>
        <v>3.208790984688259</v>
      </c>
      <c r="AX97" s="24">
        <f t="shared" si="111"/>
        <v>3.6771630326856206</v>
      </c>
      <c r="AY97" s="24">
        <f t="shared" si="78"/>
        <v>0.10673991584206355</v>
      </c>
      <c r="AZ97" s="15"/>
      <c r="BB97" s="35">
        <f t="shared" si="112"/>
        <v>3.7839029485276843</v>
      </c>
    </row>
    <row r="98" spans="1:54" ht="15.75" thickBot="1" x14ac:dyDescent="0.3">
      <c r="A98" s="31">
        <v>89</v>
      </c>
      <c r="B98" s="32">
        <f t="shared" si="72"/>
        <v>29</v>
      </c>
      <c r="C98" s="32">
        <v>89</v>
      </c>
      <c r="D98" s="3">
        <f t="shared" si="83"/>
        <v>-34</v>
      </c>
      <c r="E98" s="4">
        <f t="shared" si="84"/>
        <v>20</v>
      </c>
      <c r="F98" s="48">
        <v>17.5</v>
      </c>
      <c r="G98" s="48">
        <v>26.5</v>
      </c>
      <c r="H98" s="48">
        <v>8.5</v>
      </c>
      <c r="I98" s="42">
        <v>1013</v>
      </c>
      <c r="J98" s="12">
        <f t="shared" si="79"/>
        <v>101.3</v>
      </c>
      <c r="K98" s="5">
        <f t="shared" si="85"/>
        <v>101.0984263372235</v>
      </c>
      <c r="L98" s="41">
        <v>4</v>
      </c>
      <c r="M98" s="12">
        <f t="shared" si="80"/>
        <v>1.1108</v>
      </c>
      <c r="N98" s="14">
        <f t="shared" si="86"/>
        <v>10</v>
      </c>
      <c r="O98" s="5">
        <f t="shared" si="87"/>
        <v>0.83057771976997419</v>
      </c>
      <c r="P98" s="48">
        <v>0</v>
      </c>
      <c r="Q98" s="10">
        <f t="shared" si="73"/>
        <v>0</v>
      </c>
      <c r="R98" s="5">
        <f t="shared" si="74"/>
        <v>7.3036449851894458</v>
      </c>
      <c r="S98" s="6">
        <f t="shared" si="75"/>
        <v>21.922620787544638</v>
      </c>
      <c r="T98" s="5">
        <f t="shared" si="88"/>
        <v>9.9760127931769804E-2</v>
      </c>
      <c r="U98" s="41">
        <v>75</v>
      </c>
      <c r="V98" s="5">
        <f t="shared" si="89"/>
        <v>1.9999871246032848</v>
      </c>
      <c r="W98" s="7">
        <f t="shared" si="90"/>
        <v>1.4999903434524635</v>
      </c>
      <c r="X98" s="7">
        <f t="shared" si="91"/>
        <v>0.49999678115082125</v>
      </c>
      <c r="Y98" s="7">
        <f t="shared" si="92"/>
        <v>0.16853626992372911</v>
      </c>
      <c r="Z98" s="8">
        <v>0.23</v>
      </c>
      <c r="AA98" s="6">
        <f t="shared" si="93"/>
        <v>5.6238066385958732</v>
      </c>
      <c r="AB98" s="6">
        <f t="shared" si="76"/>
        <v>0.59167785956566521</v>
      </c>
      <c r="AC98" s="18">
        <f t="shared" si="94"/>
        <v>-0.59341194567807209</v>
      </c>
      <c r="AD98" s="19">
        <f t="shared" si="81"/>
        <v>1.5148501786301369</v>
      </c>
      <c r="AE98" s="19">
        <f t="shared" si="95"/>
        <v>6.0511559942799151E-2</v>
      </c>
      <c r="AF98" s="19">
        <f t="shared" si="96"/>
        <v>3.4670569964752844</v>
      </c>
      <c r="AG98" s="20">
        <f t="shared" si="97"/>
        <v>1.5475033834537428</v>
      </c>
      <c r="AH98" s="19">
        <f t="shared" si="98"/>
        <v>88.665412654114533</v>
      </c>
      <c r="AI98" s="19">
        <f t="shared" si="99"/>
        <v>11.822055020548605</v>
      </c>
      <c r="AJ98" s="19">
        <f t="shared" si="100"/>
        <v>1.0026737871133409</v>
      </c>
      <c r="AK98" s="21">
        <f t="shared" si="82"/>
        <v>697.77825405459498</v>
      </c>
      <c r="AL98" s="19">
        <f t="shared" si="101"/>
        <v>11.918052579252484</v>
      </c>
      <c r="AM98" s="19">
        <f t="shared" si="102"/>
        <v>29.214579940757783</v>
      </c>
      <c r="AN98" s="22">
        <f t="shared" si="103"/>
        <v>2.4596825</v>
      </c>
      <c r="AO98" s="23">
        <f t="shared" si="104"/>
        <v>0.12624096525092265</v>
      </c>
      <c r="AP98" s="23">
        <f t="shared" si="105"/>
        <v>9.4272674285714279E-3</v>
      </c>
      <c r="AQ98" s="23">
        <f t="shared" si="77"/>
        <v>1.2089494045296193E-2</v>
      </c>
      <c r="AR98" s="24">
        <f t="shared" si="106"/>
        <v>0.91260425139333978</v>
      </c>
      <c r="AS98" s="24">
        <f t="shared" si="107"/>
        <v>6.8150337073514769E-2</v>
      </c>
      <c r="AT98" s="25">
        <f t="shared" si="108"/>
        <v>5.0321287790302076</v>
      </c>
      <c r="AU98" s="25">
        <f t="shared" ref="AU98:AU161" si="113">0.07*(F99-F97)</f>
        <v>0.1470000000000001</v>
      </c>
      <c r="AV98" s="25">
        <f t="shared" si="109"/>
        <v>4.8851287790302074</v>
      </c>
      <c r="AW98" s="23">
        <f t="shared" si="110"/>
        <v>2.5714480488234495</v>
      </c>
      <c r="AX98" s="24">
        <f t="shared" si="111"/>
        <v>1.8125060012204512</v>
      </c>
      <c r="AY98" s="24">
        <f t="shared" si="78"/>
        <v>8.7621961559785536E-2</v>
      </c>
      <c r="AZ98" s="15"/>
      <c r="BB98" s="35">
        <f t="shared" si="112"/>
        <v>1.9001279627802368</v>
      </c>
    </row>
    <row r="99" spans="1:54" ht="15.75" thickBot="1" x14ac:dyDescent="0.3">
      <c r="A99" s="31">
        <v>90</v>
      </c>
      <c r="B99" s="32">
        <f t="shared" si="72"/>
        <v>30</v>
      </c>
      <c r="C99" s="32">
        <v>90</v>
      </c>
      <c r="D99" s="3">
        <f t="shared" si="83"/>
        <v>-34</v>
      </c>
      <c r="E99" s="4">
        <f t="shared" si="84"/>
        <v>20</v>
      </c>
      <c r="F99" s="48">
        <v>20.100000000000001</v>
      </c>
      <c r="G99" s="48">
        <v>27.9</v>
      </c>
      <c r="H99" s="48">
        <v>12.4</v>
      </c>
      <c r="I99" s="42">
        <v>1013</v>
      </c>
      <c r="J99" s="12">
        <f t="shared" si="79"/>
        <v>101.3</v>
      </c>
      <c r="K99" s="5">
        <f t="shared" si="85"/>
        <v>101.0984263372235</v>
      </c>
      <c r="L99" s="41">
        <v>8</v>
      </c>
      <c r="M99" s="12">
        <f t="shared" si="80"/>
        <v>2.2216</v>
      </c>
      <c r="N99" s="14">
        <f t="shared" si="86"/>
        <v>10</v>
      </c>
      <c r="O99" s="5">
        <f t="shared" si="87"/>
        <v>1.6611554395399484</v>
      </c>
      <c r="P99" s="48">
        <v>9.6</v>
      </c>
      <c r="Q99" s="10">
        <f t="shared" si="73"/>
        <v>0.81445358370906618</v>
      </c>
      <c r="R99" s="5">
        <f t="shared" si="74"/>
        <v>19.036899296446421</v>
      </c>
      <c r="S99" s="6">
        <f t="shared" si="75"/>
        <v>21.735707383053882</v>
      </c>
      <c r="T99" s="5">
        <f t="shared" si="88"/>
        <v>0.83237762393872583</v>
      </c>
      <c r="U99" s="41">
        <v>67</v>
      </c>
      <c r="V99" s="5">
        <f t="shared" si="89"/>
        <v>2.3527953292238739</v>
      </c>
      <c r="W99" s="7">
        <f t="shared" si="90"/>
        <v>1.5763728705799955</v>
      </c>
      <c r="X99" s="7">
        <f t="shared" si="91"/>
        <v>0.77642245864387838</v>
      </c>
      <c r="Y99" s="7">
        <f t="shared" si="92"/>
        <v>0.16422483604511157</v>
      </c>
      <c r="Z99" s="8">
        <v>0.23</v>
      </c>
      <c r="AA99" s="6">
        <f t="shared" si="93"/>
        <v>14.658412458263745</v>
      </c>
      <c r="AB99" s="6">
        <f t="shared" si="76"/>
        <v>4.9806397898396959</v>
      </c>
      <c r="AC99" s="18">
        <f t="shared" si="94"/>
        <v>-0.59341194567807209</v>
      </c>
      <c r="AD99" s="19">
        <f t="shared" si="81"/>
        <v>1.5320643852054794</v>
      </c>
      <c r="AE99" s="19">
        <f t="shared" si="95"/>
        <v>6.728739105989022E-2</v>
      </c>
      <c r="AF99" s="19">
        <f t="shared" si="96"/>
        <v>3.8552835221780168</v>
      </c>
      <c r="AG99" s="20">
        <f t="shared" si="97"/>
        <v>1.5429204150752498</v>
      </c>
      <c r="AH99" s="19">
        <f t="shared" si="98"/>
        <v>88.402827908384978</v>
      </c>
      <c r="AI99" s="19">
        <f t="shared" si="99"/>
        <v>11.787043721117998</v>
      </c>
      <c r="AJ99" s="19">
        <f t="shared" si="100"/>
        <v>1.0020574398315829</v>
      </c>
      <c r="AK99" s="21">
        <f t="shared" si="82"/>
        <v>691.82896038624574</v>
      </c>
      <c r="AL99" s="19">
        <f t="shared" si="101"/>
        <v>11.816438643397078</v>
      </c>
      <c r="AM99" s="19">
        <f t="shared" si="102"/>
        <v>28.965494913451337</v>
      </c>
      <c r="AN99" s="22">
        <f t="shared" si="103"/>
        <v>2.4535438999999997</v>
      </c>
      <c r="AO99" s="23">
        <f t="shared" si="104"/>
        <v>0.14552547257222623</v>
      </c>
      <c r="AP99" s="23">
        <f t="shared" si="105"/>
        <v>8.2078199004975115E-3</v>
      </c>
      <c r="AQ99" s="23">
        <f t="shared" si="77"/>
        <v>1.2843537889819241E-2</v>
      </c>
      <c r="AR99" s="24">
        <f t="shared" si="106"/>
        <v>0.91890119252278024</v>
      </c>
      <c r="AS99" s="24">
        <f t="shared" si="107"/>
        <v>5.1827184349709558E-2</v>
      </c>
      <c r="AT99" s="25">
        <f t="shared" si="108"/>
        <v>9.6777726684240495</v>
      </c>
      <c r="AU99" s="25">
        <f t="shared" si="113"/>
        <v>0.18200000000000011</v>
      </c>
      <c r="AV99" s="25">
        <f t="shared" si="109"/>
        <v>9.4957726684240491</v>
      </c>
      <c r="AW99" s="23">
        <f t="shared" si="110"/>
        <v>5.0973061561062165</v>
      </c>
      <c r="AX99" s="24">
        <f t="shared" si="111"/>
        <v>3.5563565130993102</v>
      </c>
      <c r="AY99" s="24">
        <f t="shared" si="78"/>
        <v>0.20511452876439207</v>
      </c>
      <c r="AZ99" s="15"/>
      <c r="BB99" s="35">
        <f t="shared" si="112"/>
        <v>3.7614710418637021</v>
      </c>
    </row>
    <row r="100" spans="1:54" ht="15.75" thickBot="1" x14ac:dyDescent="0.3">
      <c r="A100" s="31">
        <v>91</v>
      </c>
      <c r="B100" s="32">
        <f t="shared" si="72"/>
        <v>31</v>
      </c>
      <c r="C100" s="32">
        <v>91</v>
      </c>
      <c r="D100" s="3">
        <f t="shared" si="83"/>
        <v>-34</v>
      </c>
      <c r="E100" s="4">
        <f t="shared" si="84"/>
        <v>20</v>
      </c>
      <c r="F100" s="48">
        <v>20.100000000000001</v>
      </c>
      <c r="G100" s="48">
        <v>27.9</v>
      </c>
      <c r="H100" s="48">
        <v>12.4</v>
      </c>
      <c r="I100" s="42">
        <v>1013</v>
      </c>
      <c r="J100" s="12">
        <f t="shared" si="79"/>
        <v>101.3</v>
      </c>
      <c r="K100" s="5">
        <f t="shared" si="85"/>
        <v>101.0984263372235</v>
      </c>
      <c r="L100" s="41">
        <v>8</v>
      </c>
      <c r="M100" s="12">
        <f t="shared" si="80"/>
        <v>2.2216</v>
      </c>
      <c r="N100" s="14">
        <f t="shared" si="86"/>
        <v>10</v>
      </c>
      <c r="O100" s="5">
        <f t="shared" si="87"/>
        <v>1.6611554395399484</v>
      </c>
      <c r="P100" s="48">
        <v>8.9</v>
      </c>
      <c r="Q100" s="10">
        <f t="shared" si="73"/>
        <v>0.75731069889539415</v>
      </c>
      <c r="R100" s="5">
        <f t="shared" si="74"/>
        <v>18.052937064002023</v>
      </c>
      <c r="S100" s="6">
        <f t="shared" si="75"/>
        <v>21.549047478445416</v>
      </c>
      <c r="T100" s="5">
        <f t="shared" si="88"/>
        <v>0.78097644157035051</v>
      </c>
      <c r="U100" s="41">
        <v>57</v>
      </c>
      <c r="V100" s="5">
        <f t="shared" si="89"/>
        <v>2.3527953292238739</v>
      </c>
      <c r="W100" s="7">
        <f t="shared" si="90"/>
        <v>1.341093337657608</v>
      </c>
      <c r="X100" s="7">
        <f t="shared" si="91"/>
        <v>1.0117019915662659</v>
      </c>
      <c r="Y100" s="7">
        <f t="shared" si="92"/>
        <v>0.17787218184997025</v>
      </c>
      <c r="Z100" s="8">
        <v>0.23</v>
      </c>
      <c r="AA100" s="6">
        <f t="shared" si="93"/>
        <v>13.900761539281559</v>
      </c>
      <c r="AB100" s="6">
        <f t="shared" si="76"/>
        <v>5.061414042187879</v>
      </c>
      <c r="AC100" s="18">
        <f t="shared" si="94"/>
        <v>-0.59341194567807209</v>
      </c>
      <c r="AD100" s="19">
        <f t="shared" si="81"/>
        <v>1.5492785917808218</v>
      </c>
      <c r="AE100" s="19">
        <f t="shared" si="95"/>
        <v>7.4042024976800971E-2</v>
      </c>
      <c r="AF100" s="19">
        <f t="shared" si="96"/>
        <v>4.2422955377729226</v>
      </c>
      <c r="AG100" s="20">
        <f t="shared" si="97"/>
        <v>1.5383478371631127</v>
      </c>
      <c r="AH100" s="19">
        <f t="shared" si="98"/>
        <v>88.140838492524779</v>
      </c>
      <c r="AI100" s="19">
        <f t="shared" si="99"/>
        <v>11.752111799003304</v>
      </c>
      <c r="AJ100" s="19">
        <f t="shared" si="100"/>
        <v>1.0014410992198235</v>
      </c>
      <c r="AK100" s="21">
        <f t="shared" si="82"/>
        <v>685.88773540215561</v>
      </c>
      <c r="AL100" s="19">
        <f t="shared" si="101"/>
        <v>11.714962520668818</v>
      </c>
      <c r="AM100" s="19">
        <f t="shared" si="102"/>
        <v>28.716747705817454</v>
      </c>
      <c r="AN100" s="22">
        <f t="shared" si="103"/>
        <v>2.4535438999999997</v>
      </c>
      <c r="AO100" s="23">
        <f t="shared" si="104"/>
        <v>0.14552547257222623</v>
      </c>
      <c r="AP100" s="23">
        <f t="shared" si="105"/>
        <v>8.2078199004975115E-3</v>
      </c>
      <c r="AQ100" s="23">
        <f t="shared" si="77"/>
        <v>1.2843537889819241E-2</v>
      </c>
      <c r="AR100" s="24">
        <f t="shared" si="106"/>
        <v>0.91890119252278024</v>
      </c>
      <c r="AS100" s="24">
        <f t="shared" si="107"/>
        <v>5.1827184349709558E-2</v>
      </c>
      <c r="AT100" s="25">
        <f t="shared" si="108"/>
        <v>8.8393474970936801</v>
      </c>
      <c r="AU100" s="25">
        <f t="shared" si="113"/>
        <v>7.0000000000000007E-2</v>
      </c>
      <c r="AV100" s="25">
        <f t="shared" si="109"/>
        <v>8.7693474970936798</v>
      </c>
      <c r="AW100" s="23">
        <f t="shared" si="110"/>
        <v>5.0973061561062165</v>
      </c>
      <c r="AX100" s="24">
        <f t="shared" si="111"/>
        <v>3.2842957783335529</v>
      </c>
      <c r="AY100" s="24">
        <f t="shared" si="78"/>
        <v>0.26727044657178362</v>
      </c>
      <c r="AZ100" s="15"/>
      <c r="BB100" s="35">
        <f t="shared" si="112"/>
        <v>3.5515662249053364</v>
      </c>
    </row>
    <row r="101" spans="1:54" ht="15.75" thickBot="1" x14ac:dyDescent="0.3">
      <c r="A101" s="31">
        <v>92</v>
      </c>
      <c r="B101" s="32">
        <v>1</v>
      </c>
      <c r="C101" s="32">
        <v>92</v>
      </c>
      <c r="D101" s="3">
        <f t="shared" si="83"/>
        <v>-34</v>
      </c>
      <c r="E101" s="4">
        <f t="shared" si="84"/>
        <v>20</v>
      </c>
      <c r="F101" s="48">
        <v>21.1</v>
      </c>
      <c r="G101" s="48">
        <v>25.8</v>
      </c>
      <c r="H101" s="48">
        <v>16.399999999999999</v>
      </c>
      <c r="I101" s="42">
        <v>1013</v>
      </c>
      <c r="J101" s="12">
        <f t="shared" si="79"/>
        <v>101.3</v>
      </c>
      <c r="K101" s="5">
        <f t="shared" si="85"/>
        <v>101.0984263372235</v>
      </c>
      <c r="L101" s="41">
        <v>9</v>
      </c>
      <c r="M101" s="12">
        <f t="shared" si="80"/>
        <v>2.4992999999999999</v>
      </c>
      <c r="N101" s="14">
        <f t="shared" si="86"/>
        <v>10</v>
      </c>
      <c r="O101" s="5">
        <f t="shared" si="87"/>
        <v>1.8687998694824419</v>
      </c>
      <c r="P101" s="48">
        <v>1.6</v>
      </c>
      <c r="Q101" s="10">
        <f t="shared" si="73"/>
        <v>0.13655064767963893</v>
      </c>
      <c r="R101" s="5">
        <f t="shared" si="74"/>
        <v>9.0607950466375975</v>
      </c>
      <c r="S101" s="6">
        <f t="shared" si="75"/>
        <v>21.362701075810516</v>
      </c>
      <c r="T101" s="5">
        <f t="shared" si="88"/>
        <v>0.2225902014708907</v>
      </c>
      <c r="U101" s="41">
        <v>73</v>
      </c>
      <c r="V101" s="5">
        <f t="shared" si="89"/>
        <v>2.5023229781781122</v>
      </c>
      <c r="W101" s="7">
        <f t="shared" si="90"/>
        <v>1.8266957740700218</v>
      </c>
      <c r="X101" s="7">
        <f t="shared" si="91"/>
        <v>0.67562720410809041</v>
      </c>
      <c r="Y101" s="7">
        <f t="shared" si="92"/>
        <v>0.15078256641690643</v>
      </c>
      <c r="Z101" s="8">
        <v>0.23</v>
      </c>
      <c r="AA101" s="6">
        <f t="shared" si="93"/>
        <v>6.9768121859109504</v>
      </c>
      <c r="AB101" s="6">
        <f t="shared" si="76"/>
        <v>1.2355185890930733</v>
      </c>
      <c r="AC101" s="18">
        <f t="shared" si="94"/>
        <v>-0.59341194567807209</v>
      </c>
      <c r="AD101" s="19">
        <f t="shared" si="81"/>
        <v>1.5664927983561643</v>
      </c>
      <c r="AE101" s="19">
        <f t="shared" si="95"/>
        <v>8.0773820465760704E-2</v>
      </c>
      <c r="AF101" s="19">
        <f t="shared" si="96"/>
        <v>4.6279990078355215</v>
      </c>
      <c r="AG101" s="20">
        <f t="shared" si="97"/>
        <v>1.5337862822202422</v>
      </c>
      <c r="AH101" s="19">
        <f t="shared" si="98"/>
        <v>87.879480646281252</v>
      </c>
      <c r="AI101" s="19">
        <f t="shared" si="99"/>
        <v>11.717264086170834</v>
      </c>
      <c r="AJ101" s="19">
        <f t="shared" si="100"/>
        <v>1.0008249729718377</v>
      </c>
      <c r="AK101" s="21">
        <f t="shared" si="82"/>
        <v>679.95648891752865</v>
      </c>
      <c r="AL101" s="19">
        <f t="shared" si="101"/>
        <v>11.61365683071139</v>
      </c>
      <c r="AM101" s="19">
        <f t="shared" si="102"/>
        <v>28.468418277999092</v>
      </c>
      <c r="AN101" s="22">
        <f t="shared" si="103"/>
        <v>2.4511829000000001</v>
      </c>
      <c r="AO101" s="23">
        <f t="shared" si="104"/>
        <v>0.15357845680152901</v>
      </c>
      <c r="AP101" s="23">
        <f t="shared" si="105"/>
        <v>7.8188236966824642E-3</v>
      </c>
      <c r="AQ101" s="23">
        <f t="shared" si="77"/>
        <v>1.2786841375997046E-2</v>
      </c>
      <c r="AR101" s="24">
        <f t="shared" si="106"/>
        <v>0.92313997260202441</v>
      </c>
      <c r="AS101" s="24">
        <f t="shared" si="107"/>
        <v>4.6997924340802785E-2</v>
      </c>
      <c r="AT101" s="25">
        <f t="shared" si="108"/>
        <v>5.7412935968178775</v>
      </c>
      <c r="AU101" s="25">
        <f t="shared" si="113"/>
        <v>-0.16100000000000006</v>
      </c>
      <c r="AV101" s="25">
        <f t="shared" si="109"/>
        <v>5.902293596817878</v>
      </c>
      <c r="AW101" s="23">
        <f t="shared" si="110"/>
        <v>5.7149843103438593</v>
      </c>
      <c r="AX101" s="24">
        <f t="shared" si="111"/>
        <v>2.2228627448631268</v>
      </c>
      <c r="AY101" s="24">
        <f t="shared" si="78"/>
        <v>0.18146833240965446</v>
      </c>
      <c r="AZ101" s="15"/>
      <c r="BB101" s="35">
        <f t="shared" si="112"/>
        <v>2.4043310772727815</v>
      </c>
    </row>
    <row r="102" spans="1:54" ht="15.75" thickBot="1" x14ac:dyDescent="0.3">
      <c r="A102" s="31">
        <v>93</v>
      </c>
      <c r="B102" s="32">
        <f>B101+1</f>
        <v>2</v>
      </c>
      <c r="C102" s="32">
        <v>93</v>
      </c>
      <c r="D102" s="3">
        <f t="shared" si="83"/>
        <v>-34</v>
      </c>
      <c r="E102" s="4">
        <f t="shared" si="84"/>
        <v>20</v>
      </c>
      <c r="F102" s="48">
        <v>17.8</v>
      </c>
      <c r="G102" s="48">
        <v>20.399999999999999</v>
      </c>
      <c r="H102" s="48">
        <v>15.2</v>
      </c>
      <c r="I102" s="42">
        <v>1013</v>
      </c>
      <c r="J102" s="12">
        <f t="shared" si="79"/>
        <v>101.3</v>
      </c>
      <c r="K102" s="5">
        <f t="shared" si="85"/>
        <v>101.0984263372235</v>
      </c>
      <c r="L102" s="41">
        <v>14</v>
      </c>
      <c r="M102" s="12">
        <f t="shared" si="80"/>
        <v>3.8877999999999999</v>
      </c>
      <c r="N102" s="14">
        <f t="shared" si="86"/>
        <v>10</v>
      </c>
      <c r="O102" s="5">
        <f t="shared" si="87"/>
        <v>2.9070220191949097</v>
      </c>
      <c r="P102" s="48">
        <v>2</v>
      </c>
      <c r="Q102" s="10">
        <f t="shared" si="73"/>
        <v>0.17119615338533994</v>
      </c>
      <c r="R102" s="5">
        <f t="shared" si="74"/>
        <v>9.4707745562368011</v>
      </c>
      <c r="S102" s="6">
        <f t="shared" si="75"/>
        <v>21.176728117868031</v>
      </c>
      <c r="T102" s="5">
        <f t="shared" si="88"/>
        <v>0.25375453562780448</v>
      </c>
      <c r="U102" s="41">
        <v>84</v>
      </c>
      <c r="V102" s="5">
        <f t="shared" si="89"/>
        <v>2.0381764901609278</v>
      </c>
      <c r="W102" s="7">
        <f t="shared" si="90"/>
        <v>1.7120682517351793</v>
      </c>
      <c r="X102" s="7">
        <f t="shared" si="91"/>
        <v>0.32610823842574854</v>
      </c>
      <c r="Y102" s="7">
        <f t="shared" si="92"/>
        <v>0.15681556361412818</v>
      </c>
      <c r="Z102" s="8">
        <v>0.23</v>
      </c>
      <c r="AA102" s="6">
        <f t="shared" si="93"/>
        <v>7.2924964083023367</v>
      </c>
      <c r="AB102" s="6">
        <f t="shared" si="76"/>
        <v>1.3987701521384084</v>
      </c>
      <c r="AC102" s="18">
        <f t="shared" si="94"/>
        <v>-0.59341194567807209</v>
      </c>
      <c r="AD102" s="19">
        <f t="shared" si="81"/>
        <v>1.5837070049315067</v>
      </c>
      <c r="AE102" s="19">
        <f t="shared" si="95"/>
        <v>8.7481141986753094E-2</v>
      </c>
      <c r="AF102" s="19">
        <f t="shared" si="96"/>
        <v>5.0123002228256537</v>
      </c>
      <c r="AG102" s="20">
        <f t="shared" si="97"/>
        <v>1.5292363912515812</v>
      </c>
      <c r="AH102" s="19">
        <f t="shared" si="98"/>
        <v>87.618791096532291</v>
      </c>
      <c r="AI102" s="19">
        <f t="shared" si="99"/>
        <v>11.682505479537639</v>
      </c>
      <c r="AJ102" s="19">
        <f t="shared" si="100"/>
        <v>1.0002092679963346</v>
      </c>
      <c r="AK102" s="21">
        <f t="shared" si="82"/>
        <v>674.0371288577951</v>
      </c>
      <c r="AL102" s="19">
        <f t="shared" si="101"/>
        <v>11.512554160891142</v>
      </c>
      <c r="AM102" s="19">
        <f t="shared" si="102"/>
        <v>28.220586511018166</v>
      </c>
      <c r="AN102" s="22">
        <f t="shared" si="103"/>
        <v>2.4589742000000001</v>
      </c>
      <c r="AO102" s="23">
        <f t="shared" si="104"/>
        <v>0.12834909910241088</v>
      </c>
      <c r="AP102" s="23">
        <f t="shared" si="105"/>
        <v>9.2683808988764035E-3</v>
      </c>
      <c r="AQ102" s="23">
        <f t="shared" si="77"/>
        <v>1.8429132599684938E-2</v>
      </c>
      <c r="AR102" s="24">
        <f t="shared" si="106"/>
        <v>0.87444233122327641</v>
      </c>
      <c r="AS102" s="24">
        <f t="shared" si="107"/>
        <v>6.3145473217634238E-2</v>
      </c>
      <c r="AT102" s="25">
        <f t="shared" si="108"/>
        <v>5.8937262561639283</v>
      </c>
      <c r="AU102" s="25">
        <f t="shared" si="113"/>
        <v>-0.18900000000000022</v>
      </c>
      <c r="AV102" s="25">
        <f t="shared" si="109"/>
        <v>6.0827262561639284</v>
      </c>
      <c r="AW102" s="23">
        <f t="shared" si="110"/>
        <v>8.9907897500873499</v>
      </c>
      <c r="AX102" s="24">
        <f t="shared" si="111"/>
        <v>2.1630944023865797</v>
      </c>
      <c r="AY102" s="24">
        <f t="shared" si="78"/>
        <v>0.18514067146808327</v>
      </c>
      <c r="AZ102" s="15"/>
      <c r="BB102" s="35">
        <f t="shared" si="112"/>
        <v>2.3482350738546631</v>
      </c>
    </row>
    <row r="103" spans="1:54" ht="15.75" thickBot="1" x14ac:dyDescent="0.3">
      <c r="A103" s="31">
        <v>94</v>
      </c>
      <c r="B103" s="32">
        <f>B102+1</f>
        <v>3</v>
      </c>
      <c r="C103" s="32">
        <v>94</v>
      </c>
      <c r="D103" s="3">
        <f t="shared" si="83"/>
        <v>-34</v>
      </c>
      <c r="E103" s="4">
        <f t="shared" si="84"/>
        <v>20</v>
      </c>
      <c r="F103" s="48">
        <v>18.399999999999999</v>
      </c>
      <c r="G103" s="48">
        <v>26.2</v>
      </c>
      <c r="H103" s="48">
        <v>10.5</v>
      </c>
      <c r="I103" s="42">
        <v>1013</v>
      </c>
      <c r="J103" s="12">
        <f t="shared" si="79"/>
        <v>101.3</v>
      </c>
      <c r="K103" s="5">
        <f t="shared" si="85"/>
        <v>101.0984263372235</v>
      </c>
      <c r="L103" s="41">
        <v>10</v>
      </c>
      <c r="M103" s="12">
        <f t="shared" si="80"/>
        <v>2.7770000000000001</v>
      </c>
      <c r="N103" s="14">
        <f t="shared" si="86"/>
        <v>10</v>
      </c>
      <c r="O103" s="5">
        <f t="shared" si="87"/>
        <v>2.0764442994249355</v>
      </c>
      <c r="P103" s="48">
        <v>9</v>
      </c>
      <c r="Q103" s="10">
        <f t="shared" si="73"/>
        <v>0.77267538579976769</v>
      </c>
      <c r="R103" s="5">
        <f t="shared" si="74"/>
        <v>17.800485662867967</v>
      </c>
      <c r="S103" s="6">
        <f t="shared" si="75"/>
        <v>20.991188468726584</v>
      </c>
      <c r="T103" s="5">
        <f t="shared" si="88"/>
        <v>0.79479728866583621</v>
      </c>
      <c r="U103" s="41">
        <v>60</v>
      </c>
      <c r="V103" s="5">
        <f t="shared" si="89"/>
        <v>2.1164749723521479</v>
      </c>
      <c r="W103" s="7">
        <f t="shared" si="90"/>
        <v>1.2698849834112886</v>
      </c>
      <c r="X103" s="7">
        <f t="shared" si="91"/>
        <v>0.84658998894085924</v>
      </c>
      <c r="Y103" s="7">
        <f t="shared" si="92"/>
        <v>0.18223515703788359</v>
      </c>
      <c r="Z103" s="8">
        <v>0.23</v>
      </c>
      <c r="AA103" s="6">
        <f t="shared" si="93"/>
        <v>13.706373960408335</v>
      </c>
      <c r="AB103" s="6">
        <f t="shared" si="76"/>
        <v>5.149801876727583</v>
      </c>
      <c r="AC103" s="18">
        <f t="shared" si="94"/>
        <v>-0.59341194567807209</v>
      </c>
      <c r="AD103" s="19">
        <f t="shared" si="81"/>
        <v>1.6009212115068492</v>
      </c>
      <c r="AE103" s="19">
        <f t="shared" si="95"/>
        <v>9.4162359247493679E-2</v>
      </c>
      <c r="AF103" s="19">
        <f t="shared" si="96"/>
        <v>5.395105773876046</v>
      </c>
      <c r="AG103" s="20">
        <f t="shared" si="97"/>
        <v>1.5246988149839504</v>
      </c>
      <c r="AH103" s="19">
        <f t="shared" si="98"/>
        <v>87.358807127178324</v>
      </c>
      <c r="AI103" s="19">
        <f t="shared" si="99"/>
        <v>11.647840950290442</v>
      </c>
      <c r="AJ103" s="19">
        <f t="shared" si="100"/>
        <v>0.99959419032680186</v>
      </c>
      <c r="AK103" s="21">
        <f t="shared" si="82"/>
        <v>668.13156064628924</v>
      </c>
      <c r="AL103" s="19">
        <f t="shared" si="101"/>
        <v>11.411687055838621</v>
      </c>
      <c r="AM103" s="19">
        <f t="shared" si="102"/>
        <v>27.97333218113884</v>
      </c>
      <c r="AN103" s="22">
        <f t="shared" si="103"/>
        <v>2.4575575999999999</v>
      </c>
      <c r="AO103" s="23">
        <f t="shared" si="104"/>
        <v>0.13265500345274556</v>
      </c>
      <c r="AP103" s="23">
        <f t="shared" si="105"/>
        <v>8.9661510869565222E-3</v>
      </c>
      <c r="AQ103" s="23">
        <f t="shared" si="77"/>
        <v>1.5296173613136331E-2</v>
      </c>
      <c r="AR103" s="24">
        <f t="shared" si="106"/>
        <v>0.896613369920504</v>
      </c>
      <c r="AS103" s="24">
        <f t="shared" si="107"/>
        <v>6.0602093641769009E-2</v>
      </c>
      <c r="AT103" s="25">
        <f t="shared" si="108"/>
        <v>8.5565720836807522</v>
      </c>
      <c r="AU103" s="25">
        <f t="shared" si="113"/>
        <v>-2.1000000000000053E-2</v>
      </c>
      <c r="AV103" s="25">
        <f t="shared" si="109"/>
        <v>8.577572083680753</v>
      </c>
      <c r="AW103" s="23">
        <f t="shared" si="110"/>
        <v>6.4087787019288136</v>
      </c>
      <c r="AX103" s="24">
        <f t="shared" si="111"/>
        <v>3.1294346108856366</v>
      </c>
      <c r="AY103" s="24">
        <f t="shared" si="78"/>
        <v>0.32880319743695552</v>
      </c>
      <c r="AZ103" s="15"/>
      <c r="BB103" s="35">
        <f t="shared" si="112"/>
        <v>3.458237808322592</v>
      </c>
    </row>
    <row r="104" spans="1:54" ht="15.75" thickBot="1" x14ac:dyDescent="0.3">
      <c r="A104" s="31">
        <v>95</v>
      </c>
      <c r="B104" s="32">
        <f>B103+1</f>
        <v>4</v>
      </c>
      <c r="C104" s="32">
        <v>95</v>
      </c>
      <c r="D104" s="3">
        <f t="shared" si="83"/>
        <v>-34</v>
      </c>
      <c r="E104" s="4">
        <f t="shared" si="84"/>
        <v>20</v>
      </c>
      <c r="F104" s="48">
        <v>17.5</v>
      </c>
      <c r="G104" s="48">
        <v>23.8</v>
      </c>
      <c r="H104" s="48">
        <v>11.2</v>
      </c>
      <c r="I104" s="42">
        <v>1013</v>
      </c>
      <c r="J104" s="12">
        <f t="shared" si="79"/>
        <v>101.3</v>
      </c>
      <c r="K104" s="5">
        <f t="shared" si="85"/>
        <v>101.0984263372235</v>
      </c>
      <c r="L104" s="41">
        <v>7</v>
      </c>
      <c r="M104" s="12">
        <f t="shared" si="80"/>
        <v>1.9439</v>
      </c>
      <c r="N104" s="14">
        <f t="shared" si="86"/>
        <v>10</v>
      </c>
      <c r="O104" s="5">
        <f t="shared" si="87"/>
        <v>1.4535110095974548</v>
      </c>
      <c r="P104" s="48">
        <v>9.8000000000000007</v>
      </c>
      <c r="Q104" s="10">
        <f t="shared" si="73"/>
        <v>0.84386183340261112</v>
      </c>
      <c r="R104" s="5">
        <f t="shared" si="74"/>
        <v>18.630450421614245</v>
      </c>
      <c r="S104" s="6">
        <f t="shared" si="75"/>
        <v>20.806141894783519</v>
      </c>
      <c r="T104" s="5">
        <f t="shared" si="88"/>
        <v>0.85883094022756234</v>
      </c>
      <c r="U104" s="41">
        <v>55</v>
      </c>
      <c r="V104" s="5">
        <f t="shared" si="89"/>
        <v>1.9999871246032848</v>
      </c>
      <c r="W104" s="7">
        <f t="shared" si="90"/>
        <v>1.0999929185318067</v>
      </c>
      <c r="X104" s="7">
        <f t="shared" si="91"/>
        <v>0.89999420607147806</v>
      </c>
      <c r="Y104" s="7">
        <f t="shared" si="92"/>
        <v>0.19316723389098939</v>
      </c>
      <c r="Z104" s="8">
        <v>0.23</v>
      </c>
      <c r="AA104" s="6">
        <f t="shared" si="93"/>
        <v>14.34544682464297</v>
      </c>
      <c r="AB104" s="6">
        <f t="shared" si="76"/>
        <v>5.8211258022278107</v>
      </c>
      <c r="AC104" s="18">
        <f t="shared" si="94"/>
        <v>-0.59341194567807209</v>
      </c>
      <c r="AD104" s="19">
        <f t="shared" si="81"/>
        <v>1.6181354180821916</v>
      </c>
      <c r="AE104" s="19">
        <f t="shared" si="95"/>
        <v>0.10081584677775435</v>
      </c>
      <c r="AF104" s="19">
        <f t="shared" si="96"/>
        <v>5.7763225284029041</v>
      </c>
      <c r="AG104" s="20">
        <f t="shared" si="97"/>
        <v>1.5201742150646516</v>
      </c>
      <c r="AH104" s="19">
        <f t="shared" si="98"/>
        <v>87.099566647817269</v>
      </c>
      <c r="AI104" s="19">
        <f t="shared" si="99"/>
        <v>11.613275553042303</v>
      </c>
      <c r="AJ104" s="19">
        <f t="shared" si="100"/>
        <v>0.99897994503249643</v>
      </c>
      <c r="AK104" s="21">
        <f t="shared" si="82"/>
        <v>662.2416865962789</v>
      </c>
      <c r="AL104" s="19">
        <f t="shared" si="101"/>
        <v>11.311088007064445</v>
      </c>
      <c r="AM104" s="19">
        <f t="shared" si="102"/>
        <v>27.726734934413006</v>
      </c>
      <c r="AN104" s="22">
        <f t="shared" si="103"/>
        <v>2.4596825</v>
      </c>
      <c r="AO104" s="23">
        <f t="shared" si="104"/>
        <v>0.12624096525092265</v>
      </c>
      <c r="AP104" s="23">
        <f t="shared" si="105"/>
        <v>9.4272674285714279E-3</v>
      </c>
      <c r="AQ104" s="23">
        <f t="shared" si="77"/>
        <v>1.4086164007839769E-2</v>
      </c>
      <c r="AR104" s="24">
        <f t="shared" si="106"/>
        <v>0.89961909659061745</v>
      </c>
      <c r="AS104" s="24">
        <f t="shared" si="107"/>
        <v>6.718064766498287E-2</v>
      </c>
      <c r="AT104" s="25">
        <f t="shared" si="108"/>
        <v>8.5243210224151582</v>
      </c>
      <c r="AU104" s="25">
        <f t="shared" si="113"/>
        <v>-0.37799999999999995</v>
      </c>
      <c r="AV104" s="25">
        <f t="shared" si="109"/>
        <v>8.9023210224151583</v>
      </c>
      <c r="AW104" s="23">
        <f t="shared" si="110"/>
        <v>4.5000340854410368</v>
      </c>
      <c r="AX104" s="24">
        <f t="shared" si="111"/>
        <v>3.2559885252445331</v>
      </c>
      <c r="AY104" s="24">
        <f t="shared" si="78"/>
        <v>0.27208193234429973</v>
      </c>
      <c r="AZ104" s="15"/>
      <c r="BB104" s="35">
        <f t="shared" si="112"/>
        <v>3.5280704575888326</v>
      </c>
    </row>
    <row r="105" spans="1:54" ht="15.75" thickBot="1" x14ac:dyDescent="0.3">
      <c r="A105" s="31">
        <v>96</v>
      </c>
      <c r="B105" s="32">
        <f>B104+1</f>
        <v>5</v>
      </c>
      <c r="C105" s="32">
        <v>96</v>
      </c>
      <c r="D105" s="3">
        <f t="shared" si="83"/>
        <v>-34</v>
      </c>
      <c r="E105" s="4">
        <f t="shared" si="84"/>
        <v>20</v>
      </c>
      <c r="F105" s="48">
        <v>13</v>
      </c>
      <c r="G105" s="48">
        <v>22.4</v>
      </c>
      <c r="H105" s="48">
        <v>3.6</v>
      </c>
      <c r="I105" s="42">
        <v>1013</v>
      </c>
      <c r="J105" s="12">
        <f t="shared" si="79"/>
        <v>101.3</v>
      </c>
      <c r="K105" s="5">
        <f t="shared" si="85"/>
        <v>101.0984263372235</v>
      </c>
      <c r="L105" s="41">
        <v>7</v>
      </c>
      <c r="M105" s="12">
        <f t="shared" si="80"/>
        <v>1.9439</v>
      </c>
      <c r="N105" s="14">
        <f t="shared" si="86"/>
        <v>10</v>
      </c>
      <c r="O105" s="5">
        <f t="shared" si="87"/>
        <v>1.4535110095974548</v>
      </c>
      <c r="P105" s="48">
        <v>6</v>
      </c>
      <c r="Q105" s="10">
        <f t="shared" si="73"/>
        <v>0.5181877673036781</v>
      </c>
      <c r="R105" s="5">
        <f t="shared" si="74"/>
        <v>13.99034500386426</v>
      </c>
      <c r="S105" s="6">
        <f t="shared" si="75"/>
        <v>20.621648045725475</v>
      </c>
      <c r="T105" s="5">
        <f t="shared" si="88"/>
        <v>0.56588052096213071</v>
      </c>
      <c r="U105" s="41">
        <v>63</v>
      </c>
      <c r="V105" s="5">
        <f t="shared" si="89"/>
        <v>1.4977709875370067</v>
      </c>
      <c r="W105" s="7">
        <f t="shared" si="90"/>
        <v>0.94359572214831422</v>
      </c>
      <c r="X105" s="7">
        <f t="shared" si="91"/>
        <v>0.55417526538869244</v>
      </c>
      <c r="Y105" s="7">
        <f t="shared" si="92"/>
        <v>0.20400560249000343</v>
      </c>
      <c r="Z105" s="8">
        <v>0.23</v>
      </c>
      <c r="AA105" s="6">
        <f t="shared" si="93"/>
        <v>10.77256565297548</v>
      </c>
      <c r="AB105" s="6">
        <f t="shared" si="76"/>
        <v>3.8195051232916755</v>
      </c>
      <c r="AC105" s="18">
        <f t="shared" si="94"/>
        <v>-0.59341194567807209</v>
      </c>
      <c r="AD105" s="19">
        <f t="shared" si="81"/>
        <v>1.6353496246575341</v>
      </c>
      <c r="AE105" s="19">
        <f t="shared" si="95"/>
        <v>0.10743998352053151</v>
      </c>
      <c r="AF105" s="19">
        <f t="shared" si="96"/>
        <v>6.1558576066815718</v>
      </c>
      <c r="AG105" s="20">
        <f t="shared" si="97"/>
        <v>1.5156632652371635</v>
      </c>
      <c r="AH105" s="19">
        <f t="shared" si="98"/>
        <v>86.841108261106939</v>
      </c>
      <c r="AI105" s="19">
        <f t="shared" si="99"/>
        <v>11.578814434814259</v>
      </c>
      <c r="AJ105" s="19">
        <f t="shared" si="100"/>
        <v>0.99836673613064808</v>
      </c>
      <c r="AK105" s="21">
        <f t="shared" si="82"/>
        <v>656.36940530623008</v>
      </c>
      <c r="AL105" s="19">
        <f t="shared" si="101"/>
        <v>11.210789442630411</v>
      </c>
      <c r="AM105" s="19">
        <f t="shared" si="102"/>
        <v>27.480874261361244</v>
      </c>
      <c r="AN105" s="22">
        <f t="shared" si="103"/>
        <v>2.470307</v>
      </c>
      <c r="AO105" s="23">
        <f t="shared" si="104"/>
        <v>9.7970577646842208E-2</v>
      </c>
      <c r="AP105" s="23">
        <f t="shared" si="105"/>
        <v>1.2690552307692308E-2</v>
      </c>
      <c r="AQ105" s="23">
        <f t="shared" si="77"/>
        <v>1.8962143856707383E-2</v>
      </c>
      <c r="AR105" s="24">
        <f t="shared" si="106"/>
        <v>0.83783714589990299</v>
      </c>
      <c r="AS105" s="24">
        <f t="shared" si="107"/>
        <v>0.10852866626649989</v>
      </c>
      <c r="AT105" s="25">
        <f t="shared" si="108"/>
        <v>6.9530605296838051</v>
      </c>
      <c r="AU105" s="25">
        <f t="shared" si="113"/>
        <v>-0.27300000000000008</v>
      </c>
      <c r="AV105" s="25">
        <f t="shared" si="109"/>
        <v>7.2260605296838047</v>
      </c>
      <c r="AW105" s="23">
        <f t="shared" si="110"/>
        <v>4.5707893383567768</v>
      </c>
      <c r="AX105" s="24">
        <f t="shared" si="111"/>
        <v>2.4508135751103892</v>
      </c>
      <c r="AY105" s="24">
        <f t="shared" si="78"/>
        <v>0.2749051079965838</v>
      </c>
      <c r="AZ105" s="15"/>
      <c r="BB105" s="35">
        <f t="shared" si="112"/>
        <v>2.7257186831069729</v>
      </c>
    </row>
    <row r="106" spans="1:54" ht="15.75" thickBot="1" x14ac:dyDescent="0.3">
      <c r="A106" s="31">
        <v>97</v>
      </c>
      <c r="B106" s="32">
        <f>B105+1</f>
        <v>6</v>
      </c>
      <c r="C106" s="32">
        <v>97</v>
      </c>
      <c r="D106" s="3">
        <f t="shared" si="83"/>
        <v>-34</v>
      </c>
      <c r="E106" s="4">
        <f t="shared" si="84"/>
        <v>20</v>
      </c>
      <c r="F106" s="48">
        <v>13.6</v>
      </c>
      <c r="G106" s="48">
        <v>19.899999999999999</v>
      </c>
      <c r="H106" s="48">
        <v>7.4</v>
      </c>
      <c r="I106" s="42">
        <v>1013</v>
      </c>
      <c r="J106" s="12">
        <f t="shared" si="79"/>
        <v>101.3</v>
      </c>
      <c r="K106" s="5">
        <f t="shared" si="85"/>
        <v>101.0984263372235</v>
      </c>
      <c r="L106" s="41">
        <v>11</v>
      </c>
      <c r="M106" s="12">
        <f t="shared" si="80"/>
        <v>3.0547</v>
      </c>
      <c r="N106" s="14">
        <f t="shared" si="86"/>
        <v>10</v>
      </c>
      <c r="O106" s="5">
        <f t="shared" si="87"/>
        <v>2.2840887293674292</v>
      </c>
      <c r="P106" s="48">
        <v>9.6</v>
      </c>
      <c r="Q106" s="10">
        <f t="shared" si="73"/>
        <v>0.83156749082803194</v>
      </c>
      <c r="R106" s="5">
        <f t="shared" si="74"/>
        <v>18.133172555153536</v>
      </c>
      <c r="S106" s="6">
        <f t="shared" si="75"/>
        <v>20.437766435594867</v>
      </c>
      <c r="T106" s="5">
        <f t="shared" si="88"/>
        <v>0.84777193004920248</v>
      </c>
      <c r="U106" s="41">
        <v>58</v>
      </c>
      <c r="V106" s="5">
        <f t="shared" si="89"/>
        <v>1.5575784330752869</v>
      </c>
      <c r="W106" s="7">
        <f t="shared" si="90"/>
        <v>0.90339549118366635</v>
      </c>
      <c r="X106" s="7">
        <f t="shared" si="91"/>
        <v>0.65418294189162052</v>
      </c>
      <c r="Y106" s="7">
        <f t="shared" si="92"/>
        <v>0.2069340327987661</v>
      </c>
      <c r="Z106" s="8">
        <v>0.23</v>
      </c>
      <c r="AA106" s="6">
        <f t="shared" si="93"/>
        <v>13.962542867468223</v>
      </c>
      <c r="AB106" s="6">
        <f t="shared" si="76"/>
        <v>5.8361339481595698</v>
      </c>
      <c r="AC106" s="18">
        <f t="shared" si="94"/>
        <v>-0.59341194567807209</v>
      </c>
      <c r="AD106" s="19">
        <f t="shared" si="81"/>
        <v>1.6525638312328765</v>
      </c>
      <c r="AE106" s="19">
        <f t="shared" si="95"/>
        <v>0.11403315244248968</v>
      </c>
      <c r="AF106" s="19">
        <f t="shared" si="96"/>
        <v>6.533618359526594</v>
      </c>
      <c r="AG106" s="20">
        <f t="shared" si="97"/>
        <v>1.5111666524921785</v>
      </c>
      <c r="AH106" s="19">
        <f t="shared" si="98"/>
        <v>86.583471328714552</v>
      </c>
      <c r="AI106" s="19">
        <f t="shared" si="99"/>
        <v>11.544462843828606</v>
      </c>
      <c r="AJ106" s="19">
        <f t="shared" si="100"/>
        <v>0.99775476649992478</v>
      </c>
      <c r="AK106" s="21">
        <f t="shared" si="82"/>
        <v>650.51661105716914</v>
      </c>
      <c r="AL106" s="19">
        <f t="shared" si="101"/>
        <v>11.11082371685645</v>
      </c>
      <c r="AM106" s="19">
        <f t="shared" si="102"/>
        <v>27.23582947174156</v>
      </c>
      <c r="AN106" s="22">
        <f t="shared" si="103"/>
        <v>2.4688903999999998</v>
      </c>
      <c r="AO106" s="23">
        <f t="shared" si="104"/>
        <v>0.10139593785596285</v>
      </c>
      <c r="AP106" s="23">
        <f t="shared" si="105"/>
        <v>1.2130675E-2</v>
      </c>
      <c r="AQ106" s="23">
        <f t="shared" si="77"/>
        <v>2.1551237936020543E-2</v>
      </c>
      <c r="AR106" s="24">
        <f t="shared" si="106"/>
        <v>0.82471140311117452</v>
      </c>
      <c r="AS106" s="24">
        <f t="shared" si="107"/>
        <v>9.86657474794225E-2</v>
      </c>
      <c r="AT106" s="25">
        <f t="shared" si="108"/>
        <v>8.1264089193086519</v>
      </c>
      <c r="AU106" s="25">
        <f t="shared" si="113"/>
        <v>0.11199999999999999</v>
      </c>
      <c r="AV106" s="25">
        <f t="shared" si="109"/>
        <v>8.0144089193086518</v>
      </c>
      <c r="AW106" s="23">
        <f t="shared" si="110"/>
        <v>7.1676424561739411</v>
      </c>
      <c r="AX106" s="24">
        <f t="shared" si="111"/>
        <v>2.6771437180644999</v>
      </c>
      <c r="AY106" s="24">
        <f t="shared" si="78"/>
        <v>0.46263870024700232</v>
      </c>
      <c r="AZ106" s="15"/>
      <c r="BB106" s="35">
        <f t="shared" si="112"/>
        <v>3.1397824183115022</v>
      </c>
    </row>
    <row r="107" spans="1:54" ht="15.75" thickBot="1" x14ac:dyDescent="0.3">
      <c r="A107" s="31">
        <v>98</v>
      </c>
      <c r="B107" s="32">
        <f t="shared" ref="B107:B170" si="114">B106+1</f>
        <v>7</v>
      </c>
      <c r="C107" s="32">
        <v>98</v>
      </c>
      <c r="D107" s="3">
        <f t="shared" si="83"/>
        <v>-34</v>
      </c>
      <c r="E107" s="4">
        <f t="shared" si="84"/>
        <v>20</v>
      </c>
      <c r="F107" s="48">
        <v>14.6</v>
      </c>
      <c r="G107" s="48">
        <v>24.5</v>
      </c>
      <c r="H107" s="48">
        <v>4.5999999999999996</v>
      </c>
      <c r="I107" s="42">
        <v>1013</v>
      </c>
      <c r="J107" s="12">
        <f t="shared" si="79"/>
        <v>101.3</v>
      </c>
      <c r="K107" s="5">
        <f t="shared" si="85"/>
        <v>101.0984263372235</v>
      </c>
      <c r="L107" s="41">
        <v>5</v>
      </c>
      <c r="M107" s="12">
        <f t="shared" si="80"/>
        <v>1.3885000000000001</v>
      </c>
      <c r="N107" s="14">
        <f t="shared" si="86"/>
        <v>10</v>
      </c>
      <c r="O107" s="5">
        <f t="shared" si="87"/>
        <v>1.0382221497124677</v>
      </c>
      <c r="P107" s="48">
        <v>9.9</v>
      </c>
      <c r="Q107" s="10">
        <f t="shared" si="73"/>
        <v>0.86010473480014693</v>
      </c>
      <c r="R107" s="5">
        <f t="shared" si="74"/>
        <v>18.355755659252768</v>
      </c>
      <c r="S107" s="6">
        <f t="shared" si="75"/>
        <v>20.254556423887816</v>
      </c>
      <c r="T107" s="5">
        <f t="shared" si="88"/>
        <v>0.87344175904863974</v>
      </c>
      <c r="U107" s="41">
        <v>48</v>
      </c>
      <c r="V107" s="5">
        <f t="shared" si="89"/>
        <v>1.6619224857720774</v>
      </c>
      <c r="W107" s="7">
        <f t="shared" si="90"/>
        <v>0.79772279317059713</v>
      </c>
      <c r="X107" s="7">
        <f t="shared" si="91"/>
        <v>0.86419969260148022</v>
      </c>
      <c r="Y107" s="7">
        <f t="shared" si="92"/>
        <v>0.21495853989118768</v>
      </c>
      <c r="Z107" s="8">
        <v>0.23</v>
      </c>
      <c r="AA107" s="6">
        <f t="shared" si="93"/>
        <v>14.133931857624631</v>
      </c>
      <c r="AB107" s="6">
        <f t="shared" si="76"/>
        <v>6.3520839978749812</v>
      </c>
      <c r="AC107" s="18">
        <f t="shared" si="94"/>
        <v>-0.59341194567807209</v>
      </c>
      <c r="AD107" s="19">
        <f t="shared" si="81"/>
        <v>1.669778037808219</v>
      </c>
      <c r="AE107" s="19">
        <f t="shared" si="95"/>
        <v>0.12059374016603817</v>
      </c>
      <c r="AF107" s="19">
        <f t="shared" si="96"/>
        <v>6.9095123472112627</v>
      </c>
      <c r="AG107" s="20">
        <f t="shared" si="97"/>
        <v>1.5066850781921406</v>
      </c>
      <c r="AH107" s="19">
        <f t="shared" si="98"/>
        <v>86.326696035748085</v>
      </c>
      <c r="AI107" s="19">
        <f t="shared" si="99"/>
        <v>11.510226138099744</v>
      </c>
      <c r="AJ107" s="19">
        <f t="shared" si="100"/>
        <v>0.99714423779522421</v>
      </c>
      <c r="AK107" s="21">
        <f t="shared" si="82"/>
        <v>644.68519321104657</v>
      </c>
      <c r="AL107" s="19">
        <f t="shared" si="101"/>
        <v>11.011223100044676</v>
      </c>
      <c r="AM107" s="19">
        <f t="shared" si="102"/>
        <v>26.991679669360099</v>
      </c>
      <c r="AN107" s="22">
        <f t="shared" si="103"/>
        <v>2.4665293999999998</v>
      </c>
      <c r="AO107" s="23">
        <f t="shared" si="104"/>
        <v>0.10733129835629482</v>
      </c>
      <c r="AP107" s="23">
        <f t="shared" si="105"/>
        <v>1.1299806849315069E-2</v>
      </c>
      <c r="AQ107" s="23">
        <f t="shared" si="77"/>
        <v>1.5288588167181798E-2</v>
      </c>
      <c r="AR107" s="24">
        <f t="shared" si="106"/>
        <v>0.87531722136886281</v>
      </c>
      <c r="AS107" s="24">
        <f t="shared" si="107"/>
        <v>9.2153134126018166E-2</v>
      </c>
      <c r="AT107" s="25">
        <f t="shared" si="108"/>
        <v>7.7818478597496501</v>
      </c>
      <c r="AU107" s="25">
        <f t="shared" si="113"/>
        <v>8.4000000000000088E-2</v>
      </c>
      <c r="AV107" s="25">
        <f t="shared" si="109"/>
        <v>7.6978478597496496</v>
      </c>
      <c r="AW107" s="23">
        <f t="shared" si="110"/>
        <v>3.2466988698444088</v>
      </c>
      <c r="AX107" s="24">
        <f t="shared" si="111"/>
        <v>2.7317974799393476</v>
      </c>
      <c r="AY107" s="24">
        <f t="shared" si="78"/>
        <v>0.25856291035015488</v>
      </c>
      <c r="AZ107" s="15"/>
      <c r="BB107" s="35">
        <f t="shared" si="112"/>
        <v>2.9903603902895024</v>
      </c>
    </row>
    <row r="108" spans="1:54" ht="15.75" thickBot="1" x14ac:dyDescent="0.3">
      <c r="A108" s="31">
        <v>99</v>
      </c>
      <c r="B108" s="32">
        <f t="shared" si="114"/>
        <v>8</v>
      </c>
      <c r="C108" s="32">
        <v>99</v>
      </c>
      <c r="D108" s="3">
        <f t="shared" si="83"/>
        <v>-34</v>
      </c>
      <c r="E108" s="4">
        <f t="shared" si="84"/>
        <v>20</v>
      </c>
      <c r="F108" s="48">
        <v>14.8</v>
      </c>
      <c r="G108" s="48">
        <v>24</v>
      </c>
      <c r="H108" s="48">
        <v>5.5</v>
      </c>
      <c r="I108" s="42">
        <v>1013</v>
      </c>
      <c r="J108" s="12">
        <f t="shared" si="79"/>
        <v>101.3</v>
      </c>
      <c r="K108" s="5">
        <f t="shared" si="85"/>
        <v>101.0984263372235</v>
      </c>
      <c r="L108" s="41">
        <v>10</v>
      </c>
      <c r="M108" s="12">
        <f t="shared" si="80"/>
        <v>2.7770000000000001</v>
      </c>
      <c r="N108" s="14">
        <f t="shared" si="86"/>
        <v>10</v>
      </c>
      <c r="O108" s="5">
        <f t="shared" si="87"/>
        <v>2.0764442994249355</v>
      </c>
      <c r="P108" s="48">
        <v>10.1</v>
      </c>
      <c r="Q108" s="10">
        <f t="shared" si="73"/>
        <v>0.88008917494407968</v>
      </c>
      <c r="R108" s="5">
        <f t="shared" si="74"/>
        <v>18.457660219707964</v>
      </c>
      <c r="S108" s="6">
        <f t="shared" si="75"/>
        <v>20.072077196649374</v>
      </c>
      <c r="T108" s="5">
        <f t="shared" si="88"/>
        <v>0.89141816776019989</v>
      </c>
      <c r="U108" s="41">
        <v>52</v>
      </c>
      <c r="V108" s="5">
        <f t="shared" si="89"/>
        <v>1.683511635746715</v>
      </c>
      <c r="W108" s="7">
        <f t="shared" si="90"/>
        <v>0.87542605058829182</v>
      </c>
      <c r="X108" s="7">
        <f t="shared" si="91"/>
        <v>0.80808558515842321</v>
      </c>
      <c r="Y108" s="7">
        <f t="shared" si="92"/>
        <v>0.20901011263639274</v>
      </c>
      <c r="Z108" s="8">
        <v>0.23</v>
      </c>
      <c r="AA108" s="6">
        <f t="shared" si="93"/>
        <v>14.212398369175133</v>
      </c>
      <c r="AB108" s="6">
        <f t="shared" si="76"/>
        <v>6.3147970058538485</v>
      </c>
      <c r="AC108" s="18">
        <f t="shared" si="94"/>
        <v>-0.59341194567807209</v>
      </c>
      <c r="AD108" s="19">
        <f t="shared" si="81"/>
        <v>1.6869922443835614</v>
      </c>
      <c r="AE108" s="19">
        <f t="shared" si="95"/>
        <v>0.12712013662532035</v>
      </c>
      <c r="AF108" s="19">
        <f t="shared" si="96"/>
        <v>7.2834473197572551</v>
      </c>
      <c r="AG108" s="20">
        <f t="shared" si="97"/>
        <v>1.5022192591673555</v>
      </c>
      <c r="AH108" s="19">
        <f t="shared" si="98"/>
        <v>86.070823453558674</v>
      </c>
      <c r="AI108" s="19">
        <f t="shared" si="99"/>
        <v>11.476109793807824</v>
      </c>
      <c r="AJ108" s="19">
        <f t="shared" si="100"/>
        <v>0.99653535036384011</v>
      </c>
      <c r="AK108" s="21">
        <f t="shared" si="82"/>
        <v>638.87703560901321</v>
      </c>
      <c r="AL108" s="19">
        <f t="shared" si="101"/>
        <v>10.912019768201947</v>
      </c>
      <c r="AM108" s="19">
        <f t="shared" si="102"/>
        <v>26.748503726878166</v>
      </c>
      <c r="AN108" s="22">
        <f t="shared" si="103"/>
        <v>2.4660571999999998</v>
      </c>
      <c r="AO108" s="23">
        <f t="shared" si="104"/>
        <v>0.10855313869312981</v>
      </c>
      <c r="AP108" s="23">
        <f t="shared" si="105"/>
        <v>1.1147106756756757E-2</v>
      </c>
      <c r="AQ108" s="23">
        <f t="shared" si="77"/>
        <v>1.9016864492007332E-2</v>
      </c>
      <c r="AR108" s="24">
        <f t="shared" si="106"/>
        <v>0.85092996772596352</v>
      </c>
      <c r="AS108" s="24">
        <f t="shared" si="107"/>
        <v>8.7380312600442711E-2</v>
      </c>
      <c r="AT108" s="25">
        <f t="shared" si="108"/>
        <v>7.8976013633212849</v>
      </c>
      <c r="AU108" s="25">
        <f t="shared" si="113"/>
        <v>9.1000000000000053E-2</v>
      </c>
      <c r="AV108" s="25">
        <f t="shared" si="109"/>
        <v>7.8066013633212847</v>
      </c>
      <c r="AW108" s="23">
        <f t="shared" si="110"/>
        <v>6.4888884357029228</v>
      </c>
      <c r="AX108" s="24">
        <f t="shared" si="111"/>
        <v>2.6937213971113256</v>
      </c>
      <c r="AY108" s="24">
        <f t="shared" si="78"/>
        <v>0.45818541563138887</v>
      </c>
      <c r="AZ108" s="15"/>
      <c r="BB108" s="35">
        <f t="shared" si="112"/>
        <v>3.1519068127427143</v>
      </c>
    </row>
    <row r="109" spans="1:54" ht="15.75" thickBot="1" x14ac:dyDescent="0.3">
      <c r="A109" s="31">
        <v>100</v>
      </c>
      <c r="B109" s="32">
        <f t="shared" si="114"/>
        <v>9</v>
      </c>
      <c r="C109" s="32">
        <v>100</v>
      </c>
      <c r="D109" s="3">
        <f t="shared" si="83"/>
        <v>-34</v>
      </c>
      <c r="E109" s="4">
        <f t="shared" si="84"/>
        <v>20</v>
      </c>
      <c r="F109" s="48">
        <v>15.9</v>
      </c>
      <c r="G109" s="48">
        <v>23.4</v>
      </c>
      <c r="H109" s="48">
        <v>8.3000000000000007</v>
      </c>
      <c r="I109" s="42">
        <v>1013</v>
      </c>
      <c r="J109" s="12">
        <f t="shared" si="79"/>
        <v>101.3</v>
      </c>
      <c r="K109" s="5">
        <f t="shared" si="85"/>
        <v>101.0984263372235</v>
      </c>
      <c r="L109" s="41">
        <v>9</v>
      </c>
      <c r="M109" s="12">
        <f t="shared" si="80"/>
        <v>2.4992999999999999</v>
      </c>
      <c r="N109" s="14">
        <f t="shared" si="86"/>
        <v>10</v>
      </c>
      <c r="O109" s="5">
        <f t="shared" si="87"/>
        <v>1.8687998694824419</v>
      </c>
      <c r="P109" s="48">
        <v>8.3000000000000007</v>
      </c>
      <c r="Q109" s="10">
        <f t="shared" si="73"/>
        <v>0.7253900872814657</v>
      </c>
      <c r="R109" s="5">
        <f t="shared" si="74"/>
        <v>16.240327810509349</v>
      </c>
      <c r="S109" s="6">
        <f t="shared" si="75"/>
        <v>19.89038774753363</v>
      </c>
      <c r="T109" s="5">
        <f t="shared" si="88"/>
        <v>0.75226320484406906</v>
      </c>
      <c r="U109" s="41">
        <v>68</v>
      </c>
      <c r="V109" s="5">
        <f t="shared" si="89"/>
        <v>1.8067052526805483</v>
      </c>
      <c r="W109" s="7">
        <f t="shared" si="90"/>
        <v>1.2285595718227729</v>
      </c>
      <c r="X109" s="7">
        <f t="shared" si="91"/>
        <v>0.5781456808577754</v>
      </c>
      <c r="Y109" s="7">
        <f t="shared" si="92"/>
        <v>0.1848234308675232</v>
      </c>
      <c r="Z109" s="8">
        <v>0.23</v>
      </c>
      <c r="AA109" s="6">
        <f t="shared" si="93"/>
        <v>12.5050524140922</v>
      </c>
      <c r="AB109" s="6">
        <f t="shared" si="76"/>
        <v>4.7747990604670418</v>
      </c>
      <c r="AC109" s="18">
        <f t="shared" si="94"/>
        <v>-0.59341194567807209</v>
      </c>
      <c r="AD109" s="19">
        <f t="shared" si="81"/>
        <v>1.7042064509589039</v>
      </c>
      <c r="AE109" s="19">
        <f t="shared" si="95"/>
        <v>0.13361073474830734</v>
      </c>
      <c r="AF109" s="19">
        <f t="shared" si="96"/>
        <v>7.6553311987199439</v>
      </c>
      <c r="AG109" s="20">
        <f t="shared" si="97"/>
        <v>1.4977699287816422</v>
      </c>
      <c r="AH109" s="19">
        <f t="shared" si="98"/>
        <v>85.815895600797987</v>
      </c>
      <c r="AI109" s="19">
        <f t="shared" si="99"/>
        <v>11.442119413439732</v>
      </c>
      <c r="AJ109" s="19">
        <f t="shared" si="100"/>
        <v>0.99592830316306291</v>
      </c>
      <c r="AK109" s="21">
        <f t="shared" si="82"/>
        <v>633.09401596858072</v>
      </c>
      <c r="AL109" s="19">
        <f t="shared" si="101"/>
        <v>10.813245792743359</v>
      </c>
      <c r="AM109" s="19">
        <f t="shared" si="102"/>
        <v>26.506380260572538</v>
      </c>
      <c r="AN109" s="22">
        <f t="shared" si="103"/>
        <v>2.4634600999999998</v>
      </c>
      <c r="AO109" s="23">
        <f t="shared" si="104"/>
        <v>0.11548666992176111</v>
      </c>
      <c r="AP109" s="23">
        <f t="shared" si="105"/>
        <v>1.0375923270440252E-2</v>
      </c>
      <c r="AQ109" s="23">
        <f t="shared" si="77"/>
        <v>1.6968701448650168E-2</v>
      </c>
      <c r="AR109" s="24">
        <f t="shared" si="106"/>
        <v>0.87189117909611069</v>
      </c>
      <c r="AS109" s="24">
        <f t="shared" si="107"/>
        <v>7.8335239734627263E-2</v>
      </c>
      <c r="AT109" s="25">
        <f t="shared" si="108"/>
        <v>7.7302533536251579</v>
      </c>
      <c r="AU109" s="25">
        <f t="shared" si="113"/>
        <v>2.7999999999999903E-2</v>
      </c>
      <c r="AV109" s="25">
        <f t="shared" si="109"/>
        <v>7.7022533536251583</v>
      </c>
      <c r="AW109" s="23">
        <f t="shared" si="110"/>
        <v>5.8177789088004079</v>
      </c>
      <c r="AX109" s="24">
        <f t="shared" si="111"/>
        <v>2.7260546083897252</v>
      </c>
      <c r="AY109" s="24">
        <f t="shared" si="78"/>
        <v>0.26348243917685199</v>
      </c>
      <c r="AZ109" s="15"/>
      <c r="BB109" s="35">
        <f t="shared" si="112"/>
        <v>2.9895370475665772</v>
      </c>
    </row>
    <row r="110" spans="1:54" ht="15.75" thickBot="1" x14ac:dyDescent="0.3">
      <c r="A110" s="31">
        <v>101</v>
      </c>
      <c r="B110" s="32">
        <f t="shared" si="114"/>
        <v>10</v>
      </c>
      <c r="C110" s="32">
        <v>101</v>
      </c>
      <c r="D110" s="3">
        <f t="shared" si="83"/>
        <v>-34</v>
      </c>
      <c r="E110" s="4">
        <f t="shared" si="84"/>
        <v>20</v>
      </c>
      <c r="F110" s="48">
        <v>15.2</v>
      </c>
      <c r="G110" s="48">
        <v>20.2</v>
      </c>
      <c r="H110" s="48">
        <v>10.1</v>
      </c>
      <c r="I110" s="42">
        <v>1013</v>
      </c>
      <c r="J110" s="12">
        <f t="shared" si="79"/>
        <v>101.3</v>
      </c>
      <c r="K110" s="5">
        <f t="shared" si="85"/>
        <v>101.0984263372235</v>
      </c>
      <c r="L110" s="41">
        <v>4</v>
      </c>
      <c r="M110" s="12">
        <f t="shared" si="80"/>
        <v>1.1108</v>
      </c>
      <c r="N110" s="14">
        <f t="shared" si="86"/>
        <v>10</v>
      </c>
      <c r="O110" s="5">
        <f t="shared" si="87"/>
        <v>0.83057771976997419</v>
      </c>
      <c r="P110" s="48">
        <v>1.2</v>
      </c>
      <c r="Q110" s="10">
        <f t="shared" si="73"/>
        <v>0.10518693673060885</v>
      </c>
      <c r="R110" s="5">
        <f t="shared" si="74"/>
        <v>7.9477347333582733</v>
      </c>
      <c r="S110" s="6">
        <f t="shared" si="75"/>
        <v>19.709546858797573</v>
      </c>
      <c r="T110" s="5">
        <f t="shared" si="88"/>
        <v>0.19437790817318901</v>
      </c>
      <c r="U110" s="41">
        <v>83</v>
      </c>
      <c r="V110" s="5">
        <f t="shared" si="89"/>
        <v>1.7274289757976937</v>
      </c>
      <c r="W110" s="7">
        <f t="shared" si="90"/>
        <v>1.4337660499120857</v>
      </c>
      <c r="X110" s="7">
        <f t="shared" si="91"/>
        <v>0.29366292588560805</v>
      </c>
      <c r="Y110" s="7">
        <f t="shared" si="92"/>
        <v>0.17236404151174226</v>
      </c>
      <c r="Z110" s="8">
        <v>0.23</v>
      </c>
      <c r="AA110" s="6">
        <f t="shared" si="93"/>
        <v>6.1197557446858708</v>
      </c>
      <c r="AB110" s="6">
        <f t="shared" si="76"/>
        <v>1.1369277341804793</v>
      </c>
      <c r="AC110" s="18">
        <f t="shared" si="94"/>
        <v>-0.59341194567807209</v>
      </c>
      <c r="AD110" s="19">
        <f t="shared" si="81"/>
        <v>1.7214206575342463</v>
      </c>
      <c r="AE110" s="19">
        <f t="shared" si="95"/>
        <v>0.14006393016709809</v>
      </c>
      <c r="AF110" s="19">
        <f t="shared" si="96"/>
        <v>8.025072060589812</v>
      </c>
      <c r="AG110" s="20">
        <f t="shared" si="97"/>
        <v>1.4933378379653899</v>
      </c>
      <c r="AH110" s="19">
        <f t="shared" si="98"/>
        <v>85.561955502608029</v>
      </c>
      <c r="AI110" s="19">
        <f t="shared" si="99"/>
        <v>11.40826073368107</v>
      </c>
      <c r="AJ110" s="19">
        <f t="shared" si="100"/>
        <v>0.99532329367926042</v>
      </c>
      <c r="AK110" s="21">
        <f t="shared" si="82"/>
        <v>627.33800527867163</v>
      </c>
      <c r="AL110" s="19">
        <f t="shared" si="101"/>
        <v>10.714933130159713</v>
      </c>
      <c r="AM110" s="19">
        <f t="shared" si="102"/>
        <v>26.265387605007426</v>
      </c>
      <c r="AN110" s="22">
        <f t="shared" si="103"/>
        <v>2.4651128</v>
      </c>
      <c r="AO110" s="23">
        <f t="shared" si="104"/>
        <v>0.11103231358210292</v>
      </c>
      <c r="AP110" s="23">
        <f t="shared" si="105"/>
        <v>1.0853761842105264E-2</v>
      </c>
      <c r="AQ110" s="23">
        <f t="shared" si="77"/>
        <v>1.3918825381097592E-2</v>
      </c>
      <c r="AR110" s="24">
        <f t="shared" si="106"/>
        <v>0.88860585428359451</v>
      </c>
      <c r="AS110" s="24">
        <f t="shared" si="107"/>
        <v>8.6864048876751865E-2</v>
      </c>
      <c r="AT110" s="25">
        <f t="shared" si="108"/>
        <v>4.9828280105053917</v>
      </c>
      <c r="AU110" s="25">
        <f t="shared" si="113"/>
        <v>-4.9000000000000078E-2</v>
      </c>
      <c r="AV110" s="25">
        <f t="shared" si="109"/>
        <v>5.0318280105053921</v>
      </c>
      <c r="AW110" s="23">
        <f t="shared" si="110"/>
        <v>2.5919554361753701</v>
      </c>
      <c r="AX110" s="24">
        <f t="shared" si="111"/>
        <v>1.8138366032918509</v>
      </c>
      <c r="AY110" s="24">
        <f t="shared" si="78"/>
        <v>6.6117545169811109E-2</v>
      </c>
      <c r="AZ110" s="15"/>
      <c r="BB110" s="35">
        <f t="shared" si="112"/>
        <v>1.879954148461662</v>
      </c>
    </row>
    <row r="111" spans="1:54" ht="15.75" thickBot="1" x14ac:dyDescent="0.3">
      <c r="A111" s="31">
        <v>102</v>
      </c>
      <c r="B111" s="32">
        <f t="shared" si="114"/>
        <v>11</v>
      </c>
      <c r="C111" s="32">
        <v>102</v>
      </c>
      <c r="D111" s="3">
        <f t="shared" si="83"/>
        <v>-34</v>
      </c>
      <c r="E111" s="4">
        <f t="shared" si="84"/>
        <v>20</v>
      </c>
      <c r="F111" s="48">
        <v>15.2</v>
      </c>
      <c r="G111" s="48">
        <v>22</v>
      </c>
      <c r="H111" s="48">
        <v>8.4</v>
      </c>
      <c r="I111" s="42">
        <v>1013</v>
      </c>
      <c r="J111" s="12">
        <f t="shared" si="79"/>
        <v>101.3</v>
      </c>
      <c r="K111" s="5">
        <f t="shared" si="85"/>
        <v>101.0984263372235</v>
      </c>
      <c r="L111" s="41">
        <v>5</v>
      </c>
      <c r="M111" s="12">
        <f t="shared" si="80"/>
        <v>1.3885000000000001</v>
      </c>
      <c r="N111" s="14">
        <f t="shared" si="86"/>
        <v>10</v>
      </c>
      <c r="O111" s="5">
        <f t="shared" si="87"/>
        <v>1.0382221497124677</v>
      </c>
      <c r="P111" s="48">
        <v>9</v>
      </c>
      <c r="Q111" s="10">
        <f t="shared" si="73"/>
        <v>0.79124081416497594</v>
      </c>
      <c r="R111" s="5">
        <f t="shared" si="74"/>
        <v>16.802660911904805</v>
      </c>
      <c r="S111" s="6">
        <f t="shared" si="75"/>
        <v>19.529613082199869</v>
      </c>
      <c r="T111" s="5">
        <f t="shared" si="88"/>
        <v>0.81149726753912443</v>
      </c>
      <c r="U111" s="41">
        <v>73</v>
      </c>
      <c r="V111" s="5">
        <f t="shared" si="89"/>
        <v>1.7274289757976937</v>
      </c>
      <c r="W111" s="7">
        <f t="shared" si="90"/>
        <v>1.2610231523323163</v>
      </c>
      <c r="X111" s="7">
        <f t="shared" si="91"/>
        <v>0.4664058234653774</v>
      </c>
      <c r="Y111" s="7">
        <f t="shared" si="92"/>
        <v>0.18278659794497989</v>
      </c>
      <c r="Z111" s="8">
        <v>0.23</v>
      </c>
      <c r="AA111" s="6">
        <f t="shared" si="93"/>
        <v>12.938048902166701</v>
      </c>
      <c r="AB111" s="6">
        <f t="shared" si="76"/>
        <v>5.0445217599184371</v>
      </c>
      <c r="AC111" s="18">
        <f t="shared" si="94"/>
        <v>-0.59341194567807209</v>
      </c>
      <c r="AD111" s="19">
        <f t="shared" si="81"/>
        <v>1.7386348641095888</v>
      </c>
      <c r="AE111" s="19">
        <f t="shared" si="95"/>
        <v>0.14647812095842738</v>
      </c>
      <c r="AF111" s="19">
        <f t="shared" si="96"/>
        <v>8.3925781219246574</v>
      </c>
      <c r="AG111" s="20">
        <f t="shared" si="97"/>
        <v>1.4889237562137889</v>
      </c>
      <c r="AH111" s="19">
        <f t="shared" si="98"/>
        <v>85.309047247815585</v>
      </c>
      <c r="AI111" s="19">
        <f t="shared" si="99"/>
        <v>11.374539633042078</v>
      </c>
      <c r="AJ111" s="19">
        <f t="shared" si="100"/>
        <v>0.99472051784849369</v>
      </c>
      <c r="AK111" s="21">
        <f t="shared" si="82"/>
        <v>621.61086719164484</v>
      </c>
      <c r="AL111" s="19">
        <f t="shared" si="101"/>
        <v>10.617113611633295</v>
      </c>
      <c r="AM111" s="19">
        <f t="shared" si="102"/>
        <v>26.025603787579787</v>
      </c>
      <c r="AN111" s="22">
        <f t="shared" si="103"/>
        <v>2.4651128</v>
      </c>
      <c r="AO111" s="23">
        <f t="shared" si="104"/>
        <v>0.11103231358210292</v>
      </c>
      <c r="AP111" s="23">
        <f t="shared" si="105"/>
        <v>1.0853761842105264E-2</v>
      </c>
      <c r="AQ111" s="23">
        <f t="shared" si="77"/>
        <v>1.4685091265845674E-2</v>
      </c>
      <c r="AR111" s="24">
        <f t="shared" si="106"/>
        <v>0.88318967223665779</v>
      </c>
      <c r="AS111" s="24">
        <f t="shared" si="107"/>
        <v>8.6334599853000168E-2</v>
      </c>
      <c r="AT111" s="25">
        <f t="shared" si="108"/>
        <v>7.8935271422482636</v>
      </c>
      <c r="AU111" s="25">
        <f t="shared" si="113"/>
        <v>-4.1999999999999982E-2</v>
      </c>
      <c r="AV111" s="25">
        <f t="shared" si="109"/>
        <v>7.9355271422482634</v>
      </c>
      <c r="AW111" s="23">
        <f t="shared" si="110"/>
        <v>3.239944295219213</v>
      </c>
      <c r="AX111" s="24">
        <f t="shared" si="111"/>
        <v>2.8431054415795276</v>
      </c>
      <c r="AY111" s="24">
        <f t="shared" si="78"/>
        <v>0.13046270778490793</v>
      </c>
      <c r="AZ111" s="15"/>
      <c r="BB111" s="35">
        <f t="shared" si="112"/>
        <v>2.9735681493644357</v>
      </c>
    </row>
    <row r="112" spans="1:54" ht="15.75" thickBot="1" x14ac:dyDescent="0.3">
      <c r="A112" s="31">
        <v>103</v>
      </c>
      <c r="B112" s="32">
        <f t="shared" si="114"/>
        <v>12</v>
      </c>
      <c r="C112" s="32">
        <v>103</v>
      </c>
      <c r="D112" s="3">
        <f t="shared" si="83"/>
        <v>-34</v>
      </c>
      <c r="E112" s="4">
        <f t="shared" si="84"/>
        <v>20</v>
      </c>
      <c r="F112" s="48">
        <v>14.6</v>
      </c>
      <c r="G112" s="48">
        <v>24.8</v>
      </c>
      <c r="H112" s="48">
        <v>4.5</v>
      </c>
      <c r="I112" s="42">
        <v>1013</v>
      </c>
      <c r="J112" s="12">
        <f t="shared" si="79"/>
        <v>101.3</v>
      </c>
      <c r="K112" s="5">
        <f t="shared" si="85"/>
        <v>101.0984263372235</v>
      </c>
      <c r="L112" s="41">
        <v>4</v>
      </c>
      <c r="M112" s="12">
        <f t="shared" si="80"/>
        <v>1.1108</v>
      </c>
      <c r="N112" s="14">
        <f t="shared" si="86"/>
        <v>10</v>
      </c>
      <c r="O112" s="5">
        <f t="shared" si="87"/>
        <v>0.83057771976997419</v>
      </c>
      <c r="P112" s="48">
        <v>8.6999999999999993</v>
      </c>
      <c r="Q112" s="10">
        <f t="shared" si="73"/>
        <v>0.76713068020294795</v>
      </c>
      <c r="R112" s="5">
        <f t="shared" si="74"/>
        <v>16.337816901744262</v>
      </c>
      <c r="S112" s="6">
        <f t="shared" si="75"/>
        <v>19.350644719777925</v>
      </c>
      <c r="T112" s="5">
        <f t="shared" si="88"/>
        <v>0.78980971366869668</v>
      </c>
      <c r="U112" s="41">
        <v>62</v>
      </c>
      <c r="V112" s="5">
        <f t="shared" si="89"/>
        <v>1.6619224857720774</v>
      </c>
      <c r="W112" s="7">
        <f t="shared" si="90"/>
        <v>1.0303919411786879</v>
      </c>
      <c r="X112" s="7">
        <f t="shared" si="91"/>
        <v>0.63153054459338942</v>
      </c>
      <c r="Y112" s="7">
        <f t="shared" si="92"/>
        <v>0.19788848728163408</v>
      </c>
      <c r="Z112" s="8">
        <v>0.23</v>
      </c>
      <c r="AA112" s="6">
        <f t="shared" si="93"/>
        <v>12.580119014343081</v>
      </c>
      <c r="AB112" s="6">
        <f t="shared" si="76"/>
        <v>5.2966068343236419</v>
      </c>
      <c r="AC112" s="18">
        <f t="shared" si="94"/>
        <v>-0.59341194567807209</v>
      </c>
      <c r="AD112" s="19">
        <f t="shared" si="81"/>
        <v>1.7558490706849312</v>
      </c>
      <c r="AE112" s="19">
        <f t="shared" si="95"/>
        <v>0.15285170741628243</v>
      </c>
      <c r="AF112" s="19">
        <f t="shared" si="96"/>
        <v>8.7577577263214881</v>
      </c>
      <c r="AG112" s="20">
        <f t="shared" si="97"/>
        <v>1.4845284725478818</v>
      </c>
      <c r="AH112" s="19">
        <f t="shared" si="98"/>
        <v>85.05721604399632</v>
      </c>
      <c r="AI112" s="19">
        <f t="shared" si="99"/>
        <v>11.34096213919951</v>
      </c>
      <c r="AJ112" s="19">
        <f t="shared" si="100"/>
        <v>0.99412016997871255</v>
      </c>
      <c r="AK112" s="21">
        <f t="shared" si="82"/>
        <v>615.91445741144435</v>
      </c>
      <c r="AL112" s="19">
        <f t="shared" si="101"/>
        <v>10.519818932587471</v>
      </c>
      <c r="AM112" s="19">
        <f t="shared" si="102"/>
        <v>25.787106502902354</v>
      </c>
      <c r="AN112" s="22">
        <f t="shared" si="103"/>
        <v>2.4665293999999998</v>
      </c>
      <c r="AO112" s="23">
        <f t="shared" si="104"/>
        <v>0.10733129835629482</v>
      </c>
      <c r="AP112" s="23">
        <f t="shared" si="105"/>
        <v>1.1299806849315069E-2</v>
      </c>
      <c r="AQ112" s="23">
        <f t="shared" si="77"/>
        <v>1.4490831903608451E-2</v>
      </c>
      <c r="AR112" s="24">
        <f t="shared" si="106"/>
        <v>0.88104926524685812</v>
      </c>
      <c r="AS112" s="24">
        <f t="shared" si="107"/>
        <v>9.2756601983624204E-2</v>
      </c>
      <c r="AT112" s="25">
        <f t="shared" si="108"/>
        <v>7.2835121800194393</v>
      </c>
      <c r="AU112" s="25">
        <f t="shared" si="113"/>
        <v>5.6000000000000057E-2</v>
      </c>
      <c r="AV112" s="25">
        <f t="shared" si="109"/>
        <v>7.2275121800194393</v>
      </c>
      <c r="AW112" s="23">
        <f t="shared" si="110"/>
        <v>2.597359095875527</v>
      </c>
      <c r="AX112" s="24">
        <f t="shared" si="111"/>
        <v>2.5816818951231011</v>
      </c>
      <c r="AY112" s="24">
        <f t="shared" si="78"/>
        <v>0.15214973061129608</v>
      </c>
      <c r="AZ112" s="15"/>
      <c r="BB112" s="35">
        <f t="shared" si="112"/>
        <v>2.7338316257343971</v>
      </c>
    </row>
    <row r="113" spans="1:54" ht="15.75" thickBot="1" x14ac:dyDescent="0.3">
      <c r="A113" s="31">
        <v>104</v>
      </c>
      <c r="B113" s="32">
        <f t="shared" si="114"/>
        <v>13</v>
      </c>
      <c r="C113" s="32">
        <v>104</v>
      </c>
      <c r="D113" s="3">
        <f t="shared" si="83"/>
        <v>-34</v>
      </c>
      <c r="E113" s="4">
        <f t="shared" si="84"/>
        <v>20</v>
      </c>
      <c r="F113" s="48">
        <v>16</v>
      </c>
      <c r="G113" s="48">
        <v>27.5</v>
      </c>
      <c r="H113" s="48">
        <v>4.5999999999999996</v>
      </c>
      <c r="I113" s="42">
        <v>1013</v>
      </c>
      <c r="J113" s="12">
        <f t="shared" si="79"/>
        <v>101.3</v>
      </c>
      <c r="K113" s="5">
        <f t="shared" si="85"/>
        <v>101.0984263372235</v>
      </c>
      <c r="L113" s="41">
        <v>1</v>
      </c>
      <c r="M113" s="12">
        <f t="shared" si="80"/>
        <v>0.2777</v>
      </c>
      <c r="N113" s="14">
        <f t="shared" si="86"/>
        <v>10</v>
      </c>
      <c r="O113" s="5">
        <f t="shared" si="87"/>
        <v>0.20764442994249355</v>
      </c>
      <c r="P113" s="48">
        <v>8.8000000000000007</v>
      </c>
      <c r="Q113" s="10">
        <f t="shared" si="73"/>
        <v>0.7782421578974319</v>
      </c>
      <c r="R113" s="5">
        <f t="shared" si="74"/>
        <v>16.329526366469217</v>
      </c>
      <c r="S113" s="6">
        <f t="shared" si="75"/>
        <v>19.172699804479073</v>
      </c>
      <c r="T113" s="5">
        <f t="shared" si="88"/>
        <v>0.79980471292746091</v>
      </c>
      <c r="U113" s="41">
        <v>58</v>
      </c>
      <c r="V113" s="5">
        <f t="shared" si="89"/>
        <v>1.8182868056591757</v>
      </c>
      <c r="W113" s="7">
        <f t="shared" si="90"/>
        <v>1.0546063472823217</v>
      </c>
      <c r="X113" s="7">
        <f t="shared" si="91"/>
        <v>0.76368045837685394</v>
      </c>
      <c r="Y113" s="7">
        <f t="shared" si="92"/>
        <v>0.19622836021407591</v>
      </c>
      <c r="Z113" s="8">
        <v>0.23</v>
      </c>
      <c r="AA113" s="6">
        <f t="shared" si="93"/>
        <v>12.573735302181298</v>
      </c>
      <c r="AB113" s="6">
        <f t="shared" si="76"/>
        <v>5.4333458974529973</v>
      </c>
      <c r="AC113" s="18">
        <f t="shared" si="94"/>
        <v>-0.59341194567807209</v>
      </c>
      <c r="AD113" s="19">
        <f t="shared" si="81"/>
        <v>1.7730632772602737</v>
      </c>
      <c r="AE113" s="19">
        <f t="shared" si="95"/>
        <v>0.15918309185841875</v>
      </c>
      <c r="AF113" s="19">
        <f t="shared" si="96"/>
        <v>9.1205193333306909</v>
      </c>
      <c r="AG113" s="20">
        <f t="shared" si="97"/>
        <v>1.4801527964359829</v>
      </c>
      <c r="AH113" s="19">
        <f t="shared" si="98"/>
        <v>84.806508270268296</v>
      </c>
      <c r="AI113" s="19">
        <f t="shared" si="99"/>
        <v>11.307534436035773</v>
      </c>
      <c r="AJ113" s="19">
        <f t="shared" si="100"/>
        <v>0.99352244267357925</v>
      </c>
      <c r="AK113" s="21">
        <f t="shared" si="82"/>
        <v>610.25062307710823</v>
      </c>
      <c r="AL113" s="19">
        <f t="shared" si="101"/>
        <v>10.423080642157009</v>
      </c>
      <c r="AM113" s="19">
        <f t="shared" si="102"/>
        <v>25.54997308699237</v>
      </c>
      <c r="AN113" s="22">
        <f t="shared" si="103"/>
        <v>2.4632239999999999</v>
      </c>
      <c r="AO113" s="23">
        <f t="shared" si="104"/>
        <v>0.11613522395950712</v>
      </c>
      <c r="AP113" s="23">
        <f t="shared" si="105"/>
        <v>1.031107375E-2</v>
      </c>
      <c r="AQ113" s="23">
        <f t="shared" si="77"/>
        <v>1.1039026340510679E-2</v>
      </c>
      <c r="AR113" s="24">
        <f t="shared" si="106"/>
        <v>0.91319762990960496</v>
      </c>
      <c r="AS113" s="24">
        <f t="shared" si="107"/>
        <v>8.1078313618323378E-2</v>
      </c>
      <c r="AT113" s="25">
        <f t="shared" si="108"/>
        <v>7.1403894047283005</v>
      </c>
      <c r="AU113" s="25">
        <f t="shared" si="113"/>
        <v>9.8000000000000032E-2</v>
      </c>
      <c r="AV113" s="25">
        <f t="shared" si="109"/>
        <v>7.0423894047283007</v>
      </c>
      <c r="AW113" s="23">
        <f t="shared" si="110"/>
        <v>0.64619635874219983</v>
      </c>
      <c r="AX113" s="24">
        <f t="shared" si="111"/>
        <v>2.6108438831784682</v>
      </c>
      <c r="AY113" s="24">
        <f t="shared" si="78"/>
        <v>4.0011136841286446E-2</v>
      </c>
      <c r="AZ113" s="15"/>
      <c r="BB113" s="35">
        <f t="shared" si="112"/>
        <v>2.6508550200197547</v>
      </c>
    </row>
    <row r="114" spans="1:54" ht="15.75" thickBot="1" x14ac:dyDescent="0.3">
      <c r="A114" s="31">
        <v>105</v>
      </c>
      <c r="B114" s="32">
        <f t="shared" si="114"/>
        <v>14</v>
      </c>
      <c r="C114" s="32">
        <v>105</v>
      </c>
      <c r="D114" s="3">
        <f t="shared" si="83"/>
        <v>-34</v>
      </c>
      <c r="E114" s="4">
        <f t="shared" si="84"/>
        <v>20</v>
      </c>
      <c r="F114" s="48">
        <v>16</v>
      </c>
      <c r="G114" s="48">
        <v>26.8</v>
      </c>
      <c r="H114" s="48">
        <v>5.3</v>
      </c>
      <c r="I114" s="42">
        <v>1013</v>
      </c>
      <c r="J114" s="12">
        <f t="shared" si="79"/>
        <v>101.3</v>
      </c>
      <c r="K114" s="5">
        <f t="shared" si="85"/>
        <v>101.0984263372235</v>
      </c>
      <c r="L114" s="41">
        <v>5</v>
      </c>
      <c r="M114" s="12">
        <f t="shared" si="80"/>
        <v>1.3885000000000001</v>
      </c>
      <c r="N114" s="14">
        <f t="shared" si="86"/>
        <v>10</v>
      </c>
      <c r="O114" s="5">
        <f t="shared" si="87"/>
        <v>1.0382221497124677</v>
      </c>
      <c r="P114" s="48">
        <v>9.1999999999999993</v>
      </c>
      <c r="Q114" s="10">
        <f t="shared" si="73"/>
        <v>0.81601787236931678</v>
      </c>
      <c r="R114" s="5">
        <f t="shared" si="74"/>
        <v>16.657022776319625</v>
      </c>
      <c r="S114" s="6">
        <f t="shared" si="75"/>
        <v>18.995836080625057</v>
      </c>
      <c r="T114" s="5">
        <f t="shared" si="88"/>
        <v>0.83378473327463898</v>
      </c>
      <c r="U114" s="41">
        <v>66</v>
      </c>
      <c r="V114" s="5">
        <f t="shared" si="89"/>
        <v>1.8182868056591757</v>
      </c>
      <c r="W114" s="7">
        <f t="shared" si="90"/>
        <v>1.2000692917350559</v>
      </c>
      <c r="X114" s="7">
        <f t="shared" si="91"/>
        <v>0.61821751392411972</v>
      </c>
      <c r="Y114" s="7">
        <f t="shared" si="92"/>
        <v>0.18663325615373097</v>
      </c>
      <c r="Z114" s="8">
        <v>0.23</v>
      </c>
      <c r="AA114" s="6">
        <f t="shared" si="93"/>
        <v>12.825907537766112</v>
      </c>
      <c r="AB114" s="6">
        <f t="shared" si="76"/>
        <v>5.3812657813003781</v>
      </c>
      <c r="AC114" s="18">
        <f t="shared" si="94"/>
        <v>-0.59341194567807209</v>
      </c>
      <c r="AD114" s="19">
        <f t="shared" si="81"/>
        <v>1.7902774838356161</v>
      </c>
      <c r="AE114" s="19">
        <f t="shared" si="95"/>
        <v>0.16547067846845137</v>
      </c>
      <c r="AF114" s="19">
        <f t="shared" si="96"/>
        <v>9.4807715094085285</v>
      </c>
      <c r="AG114" s="20">
        <f t="shared" si="97"/>
        <v>1.4757975586728944</v>
      </c>
      <c r="AH114" s="19">
        <f t="shared" si="98"/>
        <v>84.556971527667329</v>
      </c>
      <c r="AI114" s="19">
        <f t="shared" si="99"/>
        <v>11.274262870355644</v>
      </c>
      <c r="AJ114" s="19">
        <f t="shared" si="100"/>
        <v>0.99292752675796481</v>
      </c>
      <c r="AK114" s="21">
        <f t="shared" si="82"/>
        <v>604.62120214096888</v>
      </c>
      <c r="AL114" s="19">
        <f t="shared" si="101"/>
        <v>10.32693013256775</v>
      </c>
      <c r="AM114" s="19">
        <f t="shared" si="102"/>
        <v>25.314280491238087</v>
      </c>
      <c r="AN114" s="22">
        <f t="shared" si="103"/>
        <v>2.4632239999999999</v>
      </c>
      <c r="AO114" s="23">
        <f t="shared" si="104"/>
        <v>0.11613522395950712</v>
      </c>
      <c r="AP114" s="23">
        <f t="shared" si="105"/>
        <v>1.031107375E-2</v>
      </c>
      <c r="AQ114" s="23">
        <f t="shared" si="77"/>
        <v>1.395083670255339E-2</v>
      </c>
      <c r="AR114" s="24">
        <f t="shared" si="106"/>
        <v>0.89275686701901835</v>
      </c>
      <c r="AS114" s="24">
        <f t="shared" si="107"/>
        <v>7.9263479096244288E-2</v>
      </c>
      <c r="AT114" s="25">
        <f t="shared" si="108"/>
        <v>7.4446417564657335</v>
      </c>
      <c r="AU114" s="25">
        <f t="shared" si="113"/>
        <v>0.12600000000000006</v>
      </c>
      <c r="AV114" s="25">
        <f t="shared" si="109"/>
        <v>7.3186417564657331</v>
      </c>
      <c r="AW114" s="23">
        <f t="shared" si="110"/>
        <v>3.230981793710999</v>
      </c>
      <c r="AX114" s="24">
        <f t="shared" si="111"/>
        <v>2.6525268044387817</v>
      </c>
      <c r="AY114" s="24">
        <f t="shared" si="78"/>
        <v>0.15832479922882248</v>
      </c>
      <c r="AZ114" s="15"/>
      <c r="BB114" s="35">
        <f t="shared" si="112"/>
        <v>2.8108516036676043</v>
      </c>
    </row>
    <row r="115" spans="1:54" ht="15.75" thickBot="1" x14ac:dyDescent="0.3">
      <c r="A115" s="31">
        <v>106</v>
      </c>
      <c r="B115" s="32">
        <f t="shared" si="114"/>
        <v>15</v>
      </c>
      <c r="C115" s="32">
        <v>106</v>
      </c>
      <c r="D115" s="3">
        <f t="shared" si="83"/>
        <v>-34</v>
      </c>
      <c r="E115" s="4">
        <f t="shared" si="84"/>
        <v>20</v>
      </c>
      <c r="F115" s="48">
        <v>17.8</v>
      </c>
      <c r="G115" s="48">
        <v>26.2</v>
      </c>
      <c r="H115" s="48">
        <v>9.3000000000000007</v>
      </c>
      <c r="I115" s="42">
        <v>1013</v>
      </c>
      <c r="J115" s="12">
        <f t="shared" si="79"/>
        <v>101.3</v>
      </c>
      <c r="K115" s="5">
        <f t="shared" si="85"/>
        <v>101.0984263372235</v>
      </c>
      <c r="L115" s="41">
        <v>7</v>
      </c>
      <c r="M115" s="12">
        <f t="shared" si="80"/>
        <v>1.9439</v>
      </c>
      <c r="N115" s="14">
        <f t="shared" si="86"/>
        <v>10</v>
      </c>
      <c r="O115" s="5">
        <f t="shared" si="87"/>
        <v>1.4535110095974548</v>
      </c>
      <c r="P115" s="48">
        <v>7.4</v>
      </c>
      <c r="Q115" s="10">
        <f t="shared" si="73"/>
        <v>0.65829540521170382</v>
      </c>
      <c r="R115" s="5">
        <f t="shared" si="74"/>
        <v>14.525085340194282</v>
      </c>
      <c r="S115" s="6">
        <f t="shared" si="75"/>
        <v>18.820110984191714</v>
      </c>
      <c r="T115" s="5">
        <f t="shared" si="88"/>
        <v>0.69191017926159393</v>
      </c>
      <c r="U115" s="41">
        <v>67</v>
      </c>
      <c r="V115" s="5">
        <f t="shared" si="89"/>
        <v>2.0381764901609278</v>
      </c>
      <c r="W115" s="7">
        <f t="shared" si="90"/>
        <v>1.3655782484078218</v>
      </c>
      <c r="X115" s="7">
        <f t="shared" si="91"/>
        <v>0.67259824175310601</v>
      </c>
      <c r="Y115" s="7">
        <f t="shared" si="92"/>
        <v>0.17639885798444649</v>
      </c>
      <c r="Z115" s="8">
        <v>0.23</v>
      </c>
      <c r="AA115" s="6">
        <f t="shared" si="93"/>
        <v>11.184315711949598</v>
      </c>
      <c r="AB115" s="6">
        <f t="shared" si="76"/>
        <v>4.3070082696529308</v>
      </c>
      <c r="AC115" s="18">
        <f t="shared" si="94"/>
        <v>-0.59341194567807209</v>
      </c>
      <c r="AD115" s="19">
        <f t="shared" si="81"/>
        <v>1.8074916904109588</v>
      </c>
      <c r="AE115" s="19">
        <f t="shared" si="95"/>
        <v>0.17171287317508238</v>
      </c>
      <c r="AF115" s="19">
        <f t="shared" si="96"/>
        <v>9.8384229209973881</v>
      </c>
      <c r="AG115" s="20">
        <f t="shared" si="97"/>
        <v>1.4714636122142437</v>
      </c>
      <c r="AH115" s="19">
        <f t="shared" si="98"/>
        <v>84.308654686950973</v>
      </c>
      <c r="AI115" s="19">
        <f t="shared" si="99"/>
        <v>11.24115395826013</v>
      </c>
      <c r="AJ115" s="19">
        <f t="shared" si="100"/>
        <v>0.99233561120515967</v>
      </c>
      <c r="AK115" s="21">
        <f t="shared" si="82"/>
        <v>599.02802274097212</v>
      </c>
      <c r="AL115" s="19">
        <f t="shared" si="101"/>
        <v>10.231398628415805</v>
      </c>
      <c r="AM115" s="19">
        <f t="shared" si="102"/>
        <v>25.080105256119023</v>
      </c>
      <c r="AN115" s="22">
        <f t="shared" si="103"/>
        <v>2.4589742000000001</v>
      </c>
      <c r="AO115" s="23">
        <f t="shared" si="104"/>
        <v>0.12834909910241088</v>
      </c>
      <c r="AP115" s="23">
        <f t="shared" si="105"/>
        <v>9.2683808988764035E-3</v>
      </c>
      <c r="AQ115" s="23">
        <f t="shared" si="77"/>
        <v>1.3848756749280671E-2</v>
      </c>
      <c r="AR115" s="24">
        <f t="shared" si="106"/>
        <v>0.90260924353371019</v>
      </c>
      <c r="AS115" s="24">
        <f t="shared" si="107"/>
        <v>6.5179470135914491E-2</v>
      </c>
      <c r="AT115" s="25">
        <f t="shared" si="108"/>
        <v>6.8773074422966669</v>
      </c>
      <c r="AU115" s="25">
        <f t="shared" si="113"/>
        <v>7.700000000000011E-2</v>
      </c>
      <c r="AV115" s="25">
        <f t="shared" si="109"/>
        <v>6.8003074422966669</v>
      </c>
      <c r="AW115" s="23">
        <f t="shared" si="110"/>
        <v>4.495394875043675</v>
      </c>
      <c r="AX115" s="24">
        <f t="shared" si="111"/>
        <v>2.4961711091918142</v>
      </c>
      <c r="AY115" s="24">
        <f t="shared" si="78"/>
        <v>0.19707629973089391</v>
      </c>
      <c r="AZ115" s="15"/>
      <c r="BB115" s="35">
        <f t="shared" si="112"/>
        <v>2.6932474089227081</v>
      </c>
    </row>
    <row r="116" spans="1:54" ht="15.75" thickBot="1" x14ac:dyDescent="0.3">
      <c r="A116" s="31">
        <v>107</v>
      </c>
      <c r="B116" s="32">
        <f t="shared" si="114"/>
        <v>16</v>
      </c>
      <c r="C116" s="32">
        <v>107</v>
      </c>
      <c r="D116" s="3">
        <f t="shared" si="83"/>
        <v>-34</v>
      </c>
      <c r="E116" s="4">
        <f t="shared" si="84"/>
        <v>20</v>
      </c>
      <c r="F116" s="48">
        <v>17.100000000000001</v>
      </c>
      <c r="G116" s="48">
        <v>25.8</v>
      </c>
      <c r="H116" s="48">
        <v>8.5</v>
      </c>
      <c r="I116" s="42">
        <v>1013</v>
      </c>
      <c r="J116" s="12">
        <f t="shared" si="79"/>
        <v>101.3</v>
      </c>
      <c r="K116" s="5">
        <f t="shared" si="85"/>
        <v>101.0984263372235</v>
      </c>
      <c r="L116" s="41">
        <v>6</v>
      </c>
      <c r="M116" s="12">
        <f t="shared" si="80"/>
        <v>1.6661999999999999</v>
      </c>
      <c r="N116" s="14">
        <f t="shared" si="86"/>
        <v>10</v>
      </c>
      <c r="O116" s="5">
        <f t="shared" si="87"/>
        <v>1.2458665796549611</v>
      </c>
      <c r="P116" s="48">
        <v>7.6</v>
      </c>
      <c r="Q116" s="10">
        <f t="shared" si="73"/>
        <v>0.67807411018090313</v>
      </c>
      <c r="R116" s="5">
        <f t="shared" si="74"/>
        <v>14.636112059695373</v>
      </c>
      <c r="S116" s="6">
        <f t="shared" si="75"/>
        <v>18.645581622889388</v>
      </c>
      <c r="T116" s="5">
        <f t="shared" si="88"/>
        <v>0.7097015250161377</v>
      </c>
      <c r="U116" s="41">
        <v>61</v>
      </c>
      <c r="V116" s="5">
        <f t="shared" si="89"/>
        <v>1.9500434059111464</v>
      </c>
      <c r="W116" s="7">
        <f t="shared" si="90"/>
        <v>1.1895264776057992</v>
      </c>
      <c r="X116" s="7">
        <f t="shared" si="91"/>
        <v>0.76051692830534723</v>
      </c>
      <c r="Y116" s="7">
        <f t="shared" si="92"/>
        <v>0.18730841882712176</v>
      </c>
      <c r="Z116" s="8">
        <v>0.23</v>
      </c>
      <c r="AA116" s="6">
        <f t="shared" si="93"/>
        <v>11.269806285965437</v>
      </c>
      <c r="AB116" s="6">
        <f t="shared" si="76"/>
        <v>4.6536186932483146</v>
      </c>
      <c r="AC116" s="18">
        <f t="shared" si="94"/>
        <v>-0.59341194567807209</v>
      </c>
      <c r="AD116" s="19">
        <f t="shared" si="81"/>
        <v>1.8247058969863013</v>
      </c>
      <c r="AE116" s="19">
        <f t="shared" si="95"/>
        <v>0.17790808356989907</v>
      </c>
      <c r="AF116" s="19">
        <f t="shared" si="96"/>
        <v>10.193382329815961</v>
      </c>
      <c r="AG116" s="20">
        <f t="shared" si="97"/>
        <v>1.4671518329631483</v>
      </c>
      <c r="AH116" s="19">
        <f t="shared" si="98"/>
        <v>84.061607933671127</v>
      </c>
      <c r="AI116" s="19">
        <f t="shared" si="99"/>
        <v>11.208214391156151</v>
      </c>
      <c r="AJ116" s="19">
        <f t="shared" si="100"/>
        <v>0.99174688306584013</v>
      </c>
      <c r="AK116" s="21">
        <f t="shared" si="82"/>
        <v>593.47290256665462</v>
      </c>
      <c r="AL116" s="19">
        <f t="shared" si="101"/>
        <v>10.136517175838462</v>
      </c>
      <c r="AM116" s="19">
        <f t="shared" si="102"/>
        <v>24.847523484660698</v>
      </c>
      <c r="AN116" s="22">
        <f t="shared" si="103"/>
        <v>2.4606268999999998</v>
      </c>
      <c r="AO116" s="23">
        <f t="shared" si="104"/>
        <v>0.12347584829985768</v>
      </c>
      <c r="AP116" s="23">
        <f t="shared" si="105"/>
        <v>9.6477883040935672E-3</v>
      </c>
      <c r="AQ116" s="23">
        <f t="shared" si="77"/>
        <v>1.3734539689416674E-2</v>
      </c>
      <c r="AR116" s="24">
        <f t="shared" si="106"/>
        <v>0.89990160445803646</v>
      </c>
      <c r="AS116" s="24">
        <f t="shared" si="107"/>
        <v>7.0313832979232799E-2</v>
      </c>
      <c r="AT116" s="25">
        <f t="shared" si="108"/>
        <v>6.6161875927171225</v>
      </c>
      <c r="AU116" s="25">
        <f t="shared" si="113"/>
        <v>-9.8000000000000156E-2</v>
      </c>
      <c r="AV116" s="25">
        <f t="shared" si="109"/>
        <v>6.7141875927171224</v>
      </c>
      <c r="AW116" s="23">
        <f t="shared" si="110"/>
        <v>3.862486812571357</v>
      </c>
      <c r="AX116" s="24">
        <f t="shared" si="111"/>
        <v>2.4555157823066875</v>
      </c>
      <c r="AY116" s="24">
        <f t="shared" si="78"/>
        <v>0.20654594261528442</v>
      </c>
      <c r="AZ116" s="15"/>
      <c r="BB116" s="35">
        <f t="shared" si="112"/>
        <v>2.6620617249219718</v>
      </c>
    </row>
    <row r="117" spans="1:54" ht="15.75" thickBot="1" x14ac:dyDescent="0.3">
      <c r="A117" s="31">
        <v>108</v>
      </c>
      <c r="B117" s="32">
        <f t="shared" si="114"/>
        <v>17</v>
      </c>
      <c r="C117" s="32">
        <v>108</v>
      </c>
      <c r="D117" s="3">
        <f t="shared" si="83"/>
        <v>-34</v>
      </c>
      <c r="E117" s="4">
        <f t="shared" si="84"/>
        <v>20</v>
      </c>
      <c r="F117" s="48">
        <v>16.399999999999999</v>
      </c>
      <c r="G117" s="48">
        <v>25</v>
      </c>
      <c r="H117" s="48">
        <v>7.8</v>
      </c>
      <c r="I117" s="42">
        <v>1013</v>
      </c>
      <c r="J117" s="12">
        <f t="shared" si="79"/>
        <v>101.3</v>
      </c>
      <c r="K117" s="5">
        <f t="shared" si="85"/>
        <v>101.0984263372235</v>
      </c>
      <c r="L117" s="41">
        <v>7</v>
      </c>
      <c r="M117" s="12">
        <f t="shared" si="80"/>
        <v>1.9439</v>
      </c>
      <c r="N117" s="14">
        <f t="shared" si="86"/>
        <v>10</v>
      </c>
      <c r="O117" s="5">
        <f t="shared" si="87"/>
        <v>1.4535110095974548</v>
      </c>
      <c r="P117" s="48">
        <v>7.9</v>
      </c>
      <c r="Q117" s="10">
        <f t="shared" si="73"/>
        <v>0.70690659112981169</v>
      </c>
      <c r="R117" s="5">
        <f t="shared" si="74"/>
        <v>14.854974922318187</v>
      </c>
      <c r="S117" s="6">
        <f t="shared" si="75"/>
        <v>18.472304756033278</v>
      </c>
      <c r="T117" s="5">
        <f t="shared" si="88"/>
        <v>0.73563692565648064</v>
      </c>
      <c r="U117" s="41">
        <v>71</v>
      </c>
      <c r="V117" s="5">
        <f t="shared" si="89"/>
        <v>1.8652662441343701</v>
      </c>
      <c r="W117" s="7">
        <f t="shared" si="90"/>
        <v>1.3243390333354028</v>
      </c>
      <c r="X117" s="7">
        <f t="shared" si="91"/>
        <v>0.54092721079896733</v>
      </c>
      <c r="Y117" s="7">
        <f t="shared" si="92"/>
        <v>0.17888809772901973</v>
      </c>
      <c r="Z117" s="8">
        <v>0.23</v>
      </c>
      <c r="AA117" s="6">
        <f t="shared" si="93"/>
        <v>11.438330690185005</v>
      </c>
      <c r="AB117" s="6">
        <f t="shared" si="76"/>
        <v>4.5592575609449666</v>
      </c>
      <c r="AC117" s="18">
        <f t="shared" si="94"/>
        <v>-0.59341194567807209</v>
      </c>
      <c r="AD117" s="19">
        <f t="shared" si="81"/>
        <v>1.8419201035616437</v>
      </c>
      <c r="AE117" s="19">
        <f t="shared" si="95"/>
        <v>0.18405471886505442</v>
      </c>
      <c r="AF117" s="19">
        <f t="shared" si="96"/>
        <v>10.545558590434512</v>
      </c>
      <c r="AG117" s="20">
        <f t="shared" si="97"/>
        <v>1.4628631205063181</v>
      </c>
      <c r="AH117" s="19">
        <f t="shared" si="98"/>
        <v>83.815882810349578</v>
      </c>
      <c r="AI117" s="19">
        <f t="shared" si="99"/>
        <v>11.175451041379944</v>
      </c>
      <c r="AJ117" s="19">
        <f t="shared" si="100"/>
        <v>0.99116152739883012</v>
      </c>
      <c r="AK117" s="21">
        <f t="shared" si="82"/>
        <v>587.95764821843363</v>
      </c>
      <c r="AL117" s="19">
        <f t="shared" si="101"/>
        <v>10.042316631570847</v>
      </c>
      <c r="AM117" s="19">
        <f t="shared" si="102"/>
        <v>24.616610815609381</v>
      </c>
      <c r="AN117" s="22">
        <f t="shared" si="103"/>
        <v>2.4622796</v>
      </c>
      <c r="AO117" s="23">
        <f t="shared" si="104"/>
        <v>0.11876045435652692</v>
      </c>
      <c r="AP117" s="23">
        <f t="shared" si="105"/>
        <v>1.0059584146341465E-2</v>
      </c>
      <c r="AQ117" s="23">
        <f t="shared" si="77"/>
        <v>1.5030967691292439E-2</v>
      </c>
      <c r="AR117" s="24">
        <f t="shared" si="106"/>
        <v>0.88765372651529106</v>
      </c>
      <c r="AS117" s="24">
        <f t="shared" si="107"/>
        <v>7.5188558372195166E-2</v>
      </c>
      <c r="AT117" s="25">
        <f t="shared" si="108"/>
        <v>6.8790731292400382</v>
      </c>
      <c r="AU117" s="25">
        <f t="shared" si="113"/>
        <v>-1.40000000000002E-2</v>
      </c>
      <c r="AV117" s="25">
        <f t="shared" si="109"/>
        <v>6.8930731292400385</v>
      </c>
      <c r="AW117" s="23">
        <f t="shared" si="110"/>
        <v>4.5171267563456823</v>
      </c>
      <c r="AX117" s="24">
        <f t="shared" si="111"/>
        <v>2.4849582680668507</v>
      </c>
      <c r="AY117" s="24">
        <f t="shared" si="78"/>
        <v>0.18371848874641769</v>
      </c>
      <c r="AZ117" s="15"/>
      <c r="BB117" s="35">
        <f t="shared" si="112"/>
        <v>2.6686767568132685</v>
      </c>
    </row>
    <row r="118" spans="1:54" ht="15.75" thickBot="1" x14ac:dyDescent="0.3">
      <c r="A118" s="31">
        <v>109</v>
      </c>
      <c r="B118" s="32">
        <f t="shared" si="114"/>
        <v>18</v>
      </c>
      <c r="C118" s="32">
        <v>109</v>
      </c>
      <c r="D118" s="3">
        <f t="shared" si="83"/>
        <v>-34</v>
      </c>
      <c r="E118" s="4">
        <f t="shared" si="84"/>
        <v>20</v>
      </c>
      <c r="F118" s="48">
        <v>16.899999999999999</v>
      </c>
      <c r="G118" s="48">
        <v>21.4</v>
      </c>
      <c r="H118" s="48">
        <v>12.4</v>
      </c>
      <c r="I118" s="42">
        <v>1013</v>
      </c>
      <c r="J118" s="12">
        <f t="shared" si="79"/>
        <v>101.3</v>
      </c>
      <c r="K118" s="5">
        <f t="shared" si="85"/>
        <v>101.0984263372235</v>
      </c>
      <c r="L118" s="41">
        <v>7</v>
      </c>
      <c r="M118" s="12">
        <f t="shared" si="80"/>
        <v>1.9439</v>
      </c>
      <c r="N118" s="14">
        <f t="shared" si="86"/>
        <v>10</v>
      </c>
      <c r="O118" s="5">
        <f t="shared" si="87"/>
        <v>1.4535110095974548</v>
      </c>
      <c r="P118" s="48">
        <v>0.8</v>
      </c>
      <c r="Q118" s="10">
        <f t="shared" si="73"/>
        <v>7.1794782721589664E-2</v>
      </c>
      <c r="R118" s="5">
        <f t="shared" si="74"/>
        <v>6.9723061630687342</v>
      </c>
      <c r="S118" s="6">
        <f t="shared" si="75"/>
        <v>18.300336774196413</v>
      </c>
      <c r="T118" s="5">
        <f t="shared" si="88"/>
        <v>0.16434098925516138</v>
      </c>
      <c r="U118" s="41">
        <v>88</v>
      </c>
      <c r="V118" s="5">
        <f t="shared" si="89"/>
        <v>1.9254837419796647</v>
      </c>
      <c r="W118" s="7">
        <f t="shared" si="90"/>
        <v>1.6944256929421049</v>
      </c>
      <c r="X118" s="7">
        <f t="shared" si="91"/>
        <v>0.23105804903755978</v>
      </c>
      <c r="Y118" s="7">
        <f t="shared" si="92"/>
        <v>0.15776184926951972</v>
      </c>
      <c r="Z118" s="8">
        <v>0.23</v>
      </c>
      <c r="AA118" s="6">
        <f t="shared" si="93"/>
        <v>5.3686757455629257</v>
      </c>
      <c r="AB118" s="6">
        <f t="shared" si="76"/>
        <v>0.90100674696228789</v>
      </c>
      <c r="AC118" s="18">
        <f t="shared" si="94"/>
        <v>-0.59341194567807209</v>
      </c>
      <c r="AD118" s="19">
        <f t="shared" si="81"/>
        <v>1.8591343101369862</v>
      </c>
      <c r="AE118" s="19">
        <f t="shared" si="95"/>
        <v>0.19015118989200883</v>
      </c>
      <c r="AF118" s="19">
        <f t="shared" si="96"/>
        <v>10.894860650202785</v>
      </c>
      <c r="AG118" s="20">
        <f t="shared" si="97"/>
        <v>1.45859839879659</v>
      </c>
      <c r="AH118" s="19">
        <f t="shared" si="98"/>
        <v>83.571532255584344</v>
      </c>
      <c r="AI118" s="19">
        <f t="shared" si="99"/>
        <v>11.142870967411246</v>
      </c>
      <c r="AJ118" s="19">
        <f t="shared" si="100"/>
        <v>0.99057972720369369</v>
      </c>
      <c r="AK118" s="21">
        <f t="shared" si="82"/>
        <v>582.48405455997852</v>
      </c>
      <c r="AL118" s="19">
        <f t="shared" si="101"/>
        <v>9.9488276518844341</v>
      </c>
      <c r="AM118" s="19">
        <f t="shared" si="102"/>
        <v>24.387442396317184</v>
      </c>
      <c r="AN118" s="22">
        <f t="shared" si="103"/>
        <v>2.4610990999999998</v>
      </c>
      <c r="AO118" s="23">
        <f t="shared" si="104"/>
        <v>0.12211266729383283</v>
      </c>
      <c r="AP118" s="23">
        <f t="shared" si="105"/>
        <v>9.7619633136094685E-3</v>
      </c>
      <c r="AQ118" s="23">
        <f t="shared" si="77"/>
        <v>1.4586264505159525E-2</v>
      </c>
      <c r="AR118" s="24">
        <f t="shared" si="106"/>
        <v>0.89329642658358333</v>
      </c>
      <c r="AS118" s="24">
        <f t="shared" si="107"/>
        <v>7.1412140425236498E-2</v>
      </c>
      <c r="AT118" s="25">
        <f t="shared" si="108"/>
        <v>4.4676689986006375</v>
      </c>
      <c r="AU118" s="25">
        <f t="shared" si="113"/>
        <v>-0.24499999999999991</v>
      </c>
      <c r="AV118" s="25">
        <f t="shared" si="109"/>
        <v>4.7126689986006376</v>
      </c>
      <c r="AW118" s="23">
        <f t="shared" si="110"/>
        <v>4.5093412914088571</v>
      </c>
      <c r="AX118" s="24">
        <f t="shared" si="111"/>
        <v>1.7105407807922826</v>
      </c>
      <c r="AY118" s="24">
        <f t="shared" si="78"/>
        <v>7.4405708875374538E-2</v>
      </c>
      <c r="AZ118" s="15"/>
      <c r="BB118" s="35">
        <f t="shared" si="112"/>
        <v>1.784946489667657</v>
      </c>
    </row>
    <row r="119" spans="1:54" ht="15.75" thickBot="1" x14ac:dyDescent="0.3">
      <c r="A119" s="31">
        <v>110</v>
      </c>
      <c r="B119" s="32">
        <f t="shared" si="114"/>
        <v>19</v>
      </c>
      <c r="C119" s="32">
        <v>110</v>
      </c>
      <c r="D119" s="3">
        <f t="shared" si="83"/>
        <v>-34</v>
      </c>
      <c r="E119" s="4">
        <f t="shared" si="84"/>
        <v>20</v>
      </c>
      <c r="F119" s="48">
        <v>12.9</v>
      </c>
      <c r="G119" s="48">
        <v>17.2</v>
      </c>
      <c r="H119" s="48">
        <v>8.6</v>
      </c>
      <c r="I119" s="42">
        <v>1013</v>
      </c>
      <c r="J119" s="12">
        <f t="shared" si="79"/>
        <v>101.3</v>
      </c>
      <c r="K119" s="5">
        <f t="shared" si="85"/>
        <v>101.0984263372235</v>
      </c>
      <c r="L119" s="41">
        <v>17</v>
      </c>
      <c r="M119" s="12">
        <f t="shared" si="80"/>
        <v>4.7209000000000003</v>
      </c>
      <c r="N119" s="14">
        <f t="shared" si="86"/>
        <v>10</v>
      </c>
      <c r="O119" s="5">
        <f t="shared" si="87"/>
        <v>3.5299553090223905</v>
      </c>
      <c r="P119" s="48">
        <v>6.2</v>
      </c>
      <c r="Q119" s="10">
        <f t="shared" si="73"/>
        <v>0.55803162494742542</v>
      </c>
      <c r="R119" s="5">
        <f t="shared" si="74"/>
        <v>12.781071151304532</v>
      </c>
      <c r="S119" s="6">
        <f t="shared" si="75"/>
        <v>18.129733678642168</v>
      </c>
      <c r="T119" s="5">
        <f t="shared" si="88"/>
        <v>0.60172087798442486</v>
      </c>
      <c r="U119" s="41">
        <v>56</v>
      </c>
      <c r="V119" s="5">
        <f t="shared" si="89"/>
        <v>1.4880016046767226</v>
      </c>
      <c r="W119" s="7">
        <f t="shared" si="90"/>
        <v>0.8332808986189647</v>
      </c>
      <c r="X119" s="7">
        <f t="shared" si="91"/>
        <v>0.6547207060577579</v>
      </c>
      <c r="Y119" s="7">
        <f t="shared" si="92"/>
        <v>0.21220209073333121</v>
      </c>
      <c r="Z119" s="8">
        <v>0.23</v>
      </c>
      <c r="AA119" s="6">
        <f t="shared" si="93"/>
        <v>9.8414247865044899</v>
      </c>
      <c r="AB119" s="6">
        <f t="shared" si="76"/>
        <v>4.1972311965577562</v>
      </c>
      <c r="AC119" s="18">
        <f t="shared" si="94"/>
        <v>-0.59341194567807209</v>
      </c>
      <c r="AD119" s="19">
        <f t="shared" si="81"/>
        <v>1.8763485167123286</v>
      </c>
      <c r="AE119" s="19">
        <f t="shared" si="95"/>
        <v>0.19619590914237969</v>
      </c>
      <c r="AF119" s="19">
        <f t="shared" si="96"/>
        <v>11.241197551590519</v>
      </c>
      <c r="AG119" s="20">
        <f t="shared" si="97"/>
        <v>1.4543586167787992</v>
      </c>
      <c r="AH119" s="19">
        <f t="shared" si="98"/>
        <v>83.328610639909471</v>
      </c>
      <c r="AI119" s="19">
        <f t="shared" si="99"/>
        <v>11.110481418654595</v>
      </c>
      <c r="AJ119" s="19">
        <f t="shared" si="100"/>
        <v>0.99000166335519479</v>
      </c>
      <c r="AK119" s="21">
        <f t="shared" si="82"/>
        <v>577.05390406356594</v>
      </c>
      <c r="AL119" s="19">
        <f t="shared" si="101"/>
        <v>9.8560806814057074</v>
      </c>
      <c r="AM119" s="19">
        <f t="shared" si="102"/>
        <v>24.160092855333382</v>
      </c>
      <c r="AN119" s="22">
        <f t="shared" si="103"/>
        <v>2.4705431</v>
      </c>
      <c r="AO119" s="23">
        <f t="shared" si="104"/>
        <v>9.7409371878439829E-2</v>
      </c>
      <c r="AP119" s="23">
        <f t="shared" si="105"/>
        <v>1.2788928682170542E-2</v>
      </c>
      <c r="AQ119" s="23">
        <f t="shared" si="77"/>
        <v>2.8138006559604994E-2</v>
      </c>
      <c r="AR119" s="24">
        <f t="shared" si="106"/>
        <v>0.77587738661153693</v>
      </c>
      <c r="AS119" s="24">
        <f t="shared" si="107"/>
        <v>0.10186535825183821</v>
      </c>
      <c r="AT119" s="25">
        <f t="shared" si="108"/>
        <v>5.6441935899467337</v>
      </c>
      <c r="AU119" s="25">
        <f t="shared" si="113"/>
        <v>-0.32899999999999996</v>
      </c>
      <c r="AV119" s="25">
        <f t="shared" si="109"/>
        <v>5.9731935899467334</v>
      </c>
      <c r="AW119" s="23">
        <f t="shared" si="110"/>
        <v>11.104368326180188</v>
      </c>
      <c r="AX119" s="24">
        <f t="shared" si="111"/>
        <v>1.875889488547136</v>
      </c>
      <c r="AY119" s="24">
        <f t="shared" si="78"/>
        <v>0.74058762632729302</v>
      </c>
      <c r="AZ119" s="15"/>
      <c r="BB119" s="35">
        <f t="shared" si="112"/>
        <v>2.6164771148744288</v>
      </c>
    </row>
    <row r="120" spans="1:54" ht="15.75" thickBot="1" x14ac:dyDescent="0.3">
      <c r="A120" s="31">
        <v>111</v>
      </c>
      <c r="B120" s="32">
        <f t="shared" si="114"/>
        <v>20</v>
      </c>
      <c r="C120" s="32">
        <v>111</v>
      </c>
      <c r="D120" s="3">
        <f t="shared" si="83"/>
        <v>-34</v>
      </c>
      <c r="E120" s="4">
        <f t="shared" si="84"/>
        <v>20</v>
      </c>
      <c r="F120" s="48">
        <v>12.2</v>
      </c>
      <c r="G120" s="48">
        <v>16.7</v>
      </c>
      <c r="H120" s="48">
        <v>7.6</v>
      </c>
      <c r="I120" s="42">
        <v>1013</v>
      </c>
      <c r="J120" s="12">
        <f t="shared" si="79"/>
        <v>101.3</v>
      </c>
      <c r="K120" s="5">
        <f t="shared" si="85"/>
        <v>101.0984263372235</v>
      </c>
      <c r="L120" s="41">
        <v>11</v>
      </c>
      <c r="M120" s="12">
        <f t="shared" si="80"/>
        <v>3.0547</v>
      </c>
      <c r="N120" s="14">
        <f t="shared" si="86"/>
        <v>10</v>
      </c>
      <c r="O120" s="5">
        <f t="shared" si="87"/>
        <v>2.2840887293674292</v>
      </c>
      <c r="P120" s="48">
        <v>5.0999999999999996</v>
      </c>
      <c r="Q120" s="10">
        <f t="shared" si="73"/>
        <v>0.46035986364019255</v>
      </c>
      <c r="R120" s="5">
        <f t="shared" si="74"/>
        <v>11.49293201452566</v>
      </c>
      <c r="S120" s="6">
        <f t="shared" si="75"/>
        <v>17.960551060537085</v>
      </c>
      <c r="T120" s="5">
        <f t="shared" si="88"/>
        <v>0.51386315026269991</v>
      </c>
      <c r="U120" s="41">
        <v>63</v>
      </c>
      <c r="V120" s="5">
        <f t="shared" si="89"/>
        <v>1.4211682967192409</v>
      </c>
      <c r="W120" s="7">
        <f t="shared" si="90"/>
        <v>0.89533602693312175</v>
      </c>
      <c r="X120" s="7">
        <f t="shared" si="91"/>
        <v>0.52583226978611919</v>
      </c>
      <c r="Y120" s="7">
        <f t="shared" si="92"/>
        <v>0.20752892342896437</v>
      </c>
      <c r="Z120" s="8">
        <v>0.23</v>
      </c>
      <c r="AA120" s="6">
        <f t="shared" si="93"/>
        <v>8.8495576511847585</v>
      </c>
      <c r="AB120" s="6">
        <f t="shared" si="76"/>
        <v>3.4694239219534491</v>
      </c>
      <c r="AC120" s="18">
        <f t="shared" si="94"/>
        <v>-0.59341194567807209</v>
      </c>
      <c r="AD120" s="19">
        <f t="shared" si="81"/>
        <v>1.8935627232876711</v>
      </c>
      <c r="AE120" s="19">
        <f t="shared" si="95"/>
        <v>0.20218729085180978</v>
      </c>
      <c r="AF120" s="19">
        <f t="shared" si="96"/>
        <v>11.58447843699274</v>
      </c>
      <c r="AG120" s="20">
        <f t="shared" si="97"/>
        <v>1.4501447489557948</v>
      </c>
      <c r="AH120" s="19">
        <f t="shared" si="98"/>
        <v>83.087173798225336</v>
      </c>
      <c r="AI120" s="19">
        <f t="shared" si="99"/>
        <v>11.078289839763379</v>
      </c>
      <c r="AJ120" s="19">
        <f t="shared" si="100"/>
        <v>0.98942751453965549</v>
      </c>
      <c r="AK120" s="21">
        <f t="shared" si="82"/>
        <v>571.6689661484412</v>
      </c>
      <c r="AL120" s="19">
        <f t="shared" si="101"/>
        <v>9.7641059418153766</v>
      </c>
      <c r="AM120" s="19">
        <f t="shared" si="102"/>
        <v>23.934636274702939</v>
      </c>
      <c r="AN120" s="22">
        <f t="shared" si="103"/>
        <v>2.4721957999999997</v>
      </c>
      <c r="AO120" s="23">
        <f t="shared" si="104"/>
        <v>9.3557016718092675E-2</v>
      </c>
      <c r="AP120" s="23">
        <f t="shared" si="105"/>
        <v>1.3522719672131148E-2</v>
      </c>
      <c r="AQ120" s="23">
        <f t="shared" si="77"/>
        <v>2.4024330813924542E-2</v>
      </c>
      <c r="AR120" s="24">
        <f t="shared" si="106"/>
        <v>0.79567906544545475</v>
      </c>
      <c r="AS120" s="24">
        <f t="shared" si="107"/>
        <v>0.11500735410817547</v>
      </c>
      <c r="AT120" s="25">
        <f t="shared" si="108"/>
        <v>5.3801337292313089</v>
      </c>
      <c r="AU120" s="25">
        <f t="shared" si="113"/>
        <v>-0.16100000000000006</v>
      </c>
      <c r="AV120" s="25">
        <f t="shared" si="109"/>
        <v>5.5411337292313094</v>
      </c>
      <c r="AW120" s="23">
        <f t="shared" si="110"/>
        <v>7.2028025803457831</v>
      </c>
      <c r="AX120" s="24">
        <f t="shared" si="111"/>
        <v>1.7834202724489119</v>
      </c>
      <c r="AY120" s="24">
        <f t="shared" si="78"/>
        <v>0.43558644684401493</v>
      </c>
      <c r="AZ120" s="15"/>
      <c r="BB120" s="35">
        <f t="shared" si="112"/>
        <v>2.2190067192929268</v>
      </c>
    </row>
    <row r="121" spans="1:54" ht="15.75" thickBot="1" x14ac:dyDescent="0.3">
      <c r="A121" s="31">
        <v>112</v>
      </c>
      <c r="B121" s="32">
        <f t="shared" si="114"/>
        <v>21</v>
      </c>
      <c r="C121" s="32">
        <v>112</v>
      </c>
      <c r="D121" s="3">
        <f t="shared" si="83"/>
        <v>-34</v>
      </c>
      <c r="E121" s="4">
        <f t="shared" si="84"/>
        <v>20</v>
      </c>
      <c r="F121" s="48">
        <v>10.6</v>
      </c>
      <c r="G121" s="48">
        <v>19.2</v>
      </c>
      <c r="H121" s="48">
        <v>2</v>
      </c>
      <c r="I121" s="42">
        <v>1013</v>
      </c>
      <c r="J121" s="12">
        <f t="shared" si="79"/>
        <v>101.3</v>
      </c>
      <c r="K121" s="5">
        <f t="shared" si="85"/>
        <v>101.0984263372235</v>
      </c>
      <c r="L121" s="41">
        <v>12</v>
      </c>
      <c r="M121" s="12">
        <f t="shared" si="80"/>
        <v>3.3323999999999998</v>
      </c>
      <c r="N121" s="14">
        <f t="shared" si="86"/>
        <v>10</v>
      </c>
      <c r="O121" s="5">
        <f t="shared" si="87"/>
        <v>2.4917331593099221</v>
      </c>
      <c r="P121" s="48">
        <v>4.7</v>
      </c>
      <c r="Q121" s="10">
        <f t="shared" si="73"/>
        <v>0.42548168630935745</v>
      </c>
      <c r="R121" s="5">
        <f t="shared" si="74"/>
        <v>10.972115767157776</v>
      </c>
      <c r="S121" s="6">
        <f t="shared" si="75"/>
        <v>17.792844079948697</v>
      </c>
      <c r="T121" s="5">
        <f t="shared" si="88"/>
        <v>0.48248952326601335</v>
      </c>
      <c r="U121" s="41">
        <v>71</v>
      </c>
      <c r="V121" s="5">
        <f t="shared" si="89"/>
        <v>1.2782159661355477</v>
      </c>
      <c r="W121" s="7">
        <f t="shared" si="90"/>
        <v>0.90753333595623875</v>
      </c>
      <c r="X121" s="7">
        <f t="shared" si="91"/>
        <v>0.37068263017930891</v>
      </c>
      <c r="Y121" s="7">
        <f t="shared" si="92"/>
        <v>0.20662963828217951</v>
      </c>
      <c r="Z121" s="8">
        <v>0.23</v>
      </c>
      <c r="AA121" s="6">
        <f t="shared" si="93"/>
        <v>8.4485291407114875</v>
      </c>
      <c r="AB121" s="6">
        <f t="shared" si="76"/>
        <v>3.1862021008877734</v>
      </c>
      <c r="AC121" s="18">
        <f t="shared" si="94"/>
        <v>-0.59341194567807209</v>
      </c>
      <c r="AD121" s="19">
        <f t="shared" si="81"/>
        <v>1.9107769298630135</v>
      </c>
      <c r="AE121" s="19">
        <f t="shared" si="95"/>
        <v>0.20812375112762588</v>
      </c>
      <c r="AF121" s="19">
        <f t="shared" si="96"/>
        <v>11.924612556044071</v>
      </c>
      <c r="AG121" s="20">
        <f t="shared" si="97"/>
        <v>1.4459577958913215</v>
      </c>
      <c r="AH121" s="19">
        <f t="shared" si="98"/>
        <v>82.847279058611647</v>
      </c>
      <c r="AI121" s="19">
        <f t="shared" si="99"/>
        <v>11.046303874481554</v>
      </c>
      <c r="AJ121" s="19">
        <f t="shared" si="100"/>
        <v>0.9888574571932448</v>
      </c>
      <c r="AK121" s="21">
        <f t="shared" si="82"/>
        <v>566.33099651233738</v>
      </c>
      <c r="AL121" s="19">
        <f t="shared" si="101"/>
        <v>9.6729334204307236</v>
      </c>
      <c r="AM121" s="19">
        <f t="shared" si="102"/>
        <v>23.711146161978544</v>
      </c>
      <c r="AN121" s="22">
        <f t="shared" si="103"/>
        <v>2.4759734</v>
      </c>
      <c r="AO121" s="23">
        <f t="shared" si="104"/>
        <v>8.5236015270889004E-2</v>
      </c>
      <c r="AP121" s="23">
        <f t="shared" si="105"/>
        <v>1.5563884905660378E-2</v>
      </c>
      <c r="AQ121" s="23">
        <f t="shared" si="77"/>
        <v>2.8749441262080209E-2</v>
      </c>
      <c r="AR121" s="24">
        <f t="shared" si="106"/>
        <v>0.74777974193782604</v>
      </c>
      <c r="AS121" s="24">
        <f t="shared" si="107"/>
        <v>0.13654272552883687</v>
      </c>
      <c r="AT121" s="25">
        <f t="shared" si="108"/>
        <v>5.2623270398237141</v>
      </c>
      <c r="AU121" s="25">
        <f t="shared" si="113"/>
        <v>6.3000000000000028E-2</v>
      </c>
      <c r="AV121" s="25">
        <f t="shared" si="109"/>
        <v>5.1993270398237144</v>
      </c>
      <c r="AW121" s="23">
        <f t="shared" si="110"/>
        <v>7.9019021965430936</v>
      </c>
      <c r="AX121" s="24">
        <f t="shared" si="111"/>
        <v>1.5702718906793336</v>
      </c>
      <c r="AY121" s="24">
        <f t="shared" si="78"/>
        <v>0.39994700919142501</v>
      </c>
      <c r="AZ121" s="15"/>
      <c r="BB121" s="35">
        <f t="shared" si="112"/>
        <v>1.9702188998707586</v>
      </c>
    </row>
    <row r="122" spans="1:54" ht="15.75" thickBot="1" x14ac:dyDescent="0.3">
      <c r="A122" s="31">
        <v>113</v>
      </c>
      <c r="B122" s="32">
        <f t="shared" si="114"/>
        <v>22</v>
      </c>
      <c r="C122" s="32">
        <v>113</v>
      </c>
      <c r="D122" s="3">
        <f t="shared" si="83"/>
        <v>-34</v>
      </c>
      <c r="E122" s="4">
        <f t="shared" si="84"/>
        <v>20</v>
      </c>
      <c r="F122" s="48">
        <v>13.1</v>
      </c>
      <c r="G122" s="48">
        <v>19.600000000000001</v>
      </c>
      <c r="H122" s="48">
        <v>6.5</v>
      </c>
      <c r="I122" s="42">
        <v>1013</v>
      </c>
      <c r="J122" s="12">
        <f t="shared" si="79"/>
        <v>101.3</v>
      </c>
      <c r="K122" s="5">
        <f t="shared" si="85"/>
        <v>101.0984263372235</v>
      </c>
      <c r="L122" s="41">
        <v>11</v>
      </c>
      <c r="M122" s="12">
        <f t="shared" si="80"/>
        <v>3.0547</v>
      </c>
      <c r="N122" s="14">
        <f t="shared" si="86"/>
        <v>10</v>
      </c>
      <c r="O122" s="5">
        <f t="shared" si="87"/>
        <v>2.2840887293674292</v>
      </c>
      <c r="P122" s="48">
        <v>8.6</v>
      </c>
      <c r="Q122" s="10">
        <f t="shared" si="73"/>
        <v>0.78078673634921625</v>
      </c>
      <c r="R122" s="5">
        <f t="shared" si="74"/>
        <v>15.042645168663585</v>
      </c>
      <c r="S122" s="6">
        <f t="shared" si="75"/>
        <v>17.626667444637548</v>
      </c>
      <c r="T122" s="5">
        <f t="shared" si="88"/>
        <v>0.80209361278747482</v>
      </c>
      <c r="U122" s="41">
        <v>60</v>
      </c>
      <c r="V122" s="5">
        <f t="shared" si="89"/>
        <v>1.507596630720393</v>
      </c>
      <c r="W122" s="7">
        <f t="shared" si="90"/>
        <v>0.90455797843223573</v>
      </c>
      <c r="X122" s="7">
        <f t="shared" si="91"/>
        <v>0.60303865228815723</v>
      </c>
      <c r="Y122" s="7">
        <f t="shared" si="92"/>
        <v>0.20684844583230799</v>
      </c>
      <c r="Z122" s="8">
        <v>0.23</v>
      </c>
      <c r="AA122" s="6">
        <f t="shared" si="93"/>
        <v>11.582836779870961</v>
      </c>
      <c r="AB122" s="6">
        <f t="shared" si="76"/>
        <v>5.4749548344649739</v>
      </c>
      <c r="AC122" s="18">
        <f t="shared" si="94"/>
        <v>-0.59341194567807209</v>
      </c>
      <c r="AD122" s="19">
        <f t="shared" si="81"/>
        <v>1.927991136438356</v>
      </c>
      <c r="AE122" s="19">
        <f t="shared" si="95"/>
        <v>0.2140037081209189</v>
      </c>
      <c r="AF122" s="19">
        <f t="shared" si="96"/>
        <v>12.261509275478195</v>
      </c>
      <c r="AG122" s="20">
        <f t="shared" si="97"/>
        <v>1.4417987846464171</v>
      </c>
      <c r="AH122" s="19">
        <f t="shared" si="98"/>
        <v>82.608985267331178</v>
      </c>
      <c r="AI122" s="19">
        <f t="shared" si="99"/>
        <v>11.01453136897749</v>
      </c>
      <c r="AJ122" s="19">
        <f t="shared" si="100"/>
        <v>0.98829166544222558</v>
      </c>
      <c r="AK122" s="21">
        <f t="shared" si="82"/>
        <v>561.041736456443</v>
      </c>
      <c r="AL122" s="19">
        <f t="shared" si="101"/>
        <v>9.5825928586760476</v>
      </c>
      <c r="AM122" s="19">
        <f t="shared" si="102"/>
        <v>23.489695421958356</v>
      </c>
      <c r="AN122" s="22">
        <f t="shared" si="103"/>
        <v>2.4700709000000001</v>
      </c>
      <c r="AO122" s="23">
        <f t="shared" si="104"/>
        <v>9.8534533128658203E-2</v>
      </c>
      <c r="AP122" s="23">
        <f t="shared" si="105"/>
        <v>1.259367786259542E-2</v>
      </c>
      <c r="AQ122" s="23">
        <f t="shared" si="77"/>
        <v>2.237380426945644E-2</v>
      </c>
      <c r="AR122" s="24">
        <f t="shared" si="106"/>
        <v>0.81495234529785765</v>
      </c>
      <c r="AS122" s="24">
        <f t="shared" si="107"/>
        <v>0.10415888708425658</v>
      </c>
      <c r="AT122" s="25">
        <f t="shared" si="108"/>
        <v>6.1078819454059872</v>
      </c>
      <c r="AU122" s="25">
        <f t="shared" si="113"/>
        <v>0.19600000000000006</v>
      </c>
      <c r="AV122" s="25">
        <f t="shared" si="109"/>
        <v>5.9118819454059874</v>
      </c>
      <c r="AW122" s="23">
        <f t="shared" si="110"/>
        <v>7.1801601691606232</v>
      </c>
      <c r="AX122" s="24">
        <f t="shared" si="111"/>
        <v>1.9505116458530283</v>
      </c>
      <c r="AY122" s="24">
        <f t="shared" si="78"/>
        <v>0.45099903503714511</v>
      </c>
      <c r="AZ122" s="15"/>
      <c r="BB122" s="35">
        <f t="shared" si="112"/>
        <v>2.4015106808901736</v>
      </c>
    </row>
    <row r="123" spans="1:54" ht="15.75" thickBot="1" x14ac:dyDescent="0.3">
      <c r="A123" s="31">
        <v>114</v>
      </c>
      <c r="B123" s="32">
        <f t="shared" si="114"/>
        <v>23</v>
      </c>
      <c r="C123" s="32">
        <v>114</v>
      </c>
      <c r="D123" s="3">
        <f t="shared" si="83"/>
        <v>-34</v>
      </c>
      <c r="E123" s="4">
        <f t="shared" si="84"/>
        <v>20</v>
      </c>
      <c r="F123" s="48">
        <v>13.4</v>
      </c>
      <c r="G123" s="48">
        <v>22</v>
      </c>
      <c r="H123" s="48">
        <v>4.9000000000000004</v>
      </c>
      <c r="I123" s="42">
        <v>1013</v>
      </c>
      <c r="J123" s="12">
        <f t="shared" si="79"/>
        <v>101.3</v>
      </c>
      <c r="K123" s="5">
        <f t="shared" si="85"/>
        <v>101.0984263372235</v>
      </c>
      <c r="L123" s="41">
        <v>8</v>
      </c>
      <c r="M123" s="12">
        <f t="shared" si="80"/>
        <v>2.2216</v>
      </c>
      <c r="N123" s="14">
        <f t="shared" si="86"/>
        <v>10</v>
      </c>
      <c r="O123" s="5">
        <f t="shared" si="87"/>
        <v>1.6611554395399484</v>
      </c>
      <c r="P123" s="48">
        <v>2.5</v>
      </c>
      <c r="Q123" s="10">
        <f t="shared" si="73"/>
        <v>0.2276249173468167</v>
      </c>
      <c r="R123" s="5">
        <f t="shared" si="74"/>
        <v>8.4660455499566236</v>
      </c>
      <c r="S123" s="6">
        <f t="shared" si="75"/>
        <v>17.46207538865627</v>
      </c>
      <c r="T123" s="5">
        <f t="shared" si="88"/>
        <v>0.30451335182449535</v>
      </c>
      <c r="U123" s="41">
        <v>57</v>
      </c>
      <c r="V123" s="5">
        <f t="shared" si="89"/>
        <v>1.5374138829184687</v>
      </c>
      <c r="W123" s="7">
        <f t="shared" si="90"/>
        <v>0.87632591326352705</v>
      </c>
      <c r="X123" s="7">
        <f t="shared" si="91"/>
        <v>0.66108796965494165</v>
      </c>
      <c r="Y123" s="7">
        <f t="shared" si="92"/>
        <v>0.20894280675992971</v>
      </c>
      <c r="Z123" s="8">
        <v>0.23</v>
      </c>
      <c r="AA123" s="6">
        <f t="shared" si="93"/>
        <v>6.5188550734666002</v>
      </c>
      <c r="AB123" s="6">
        <f t="shared" si="76"/>
        <v>2.1159902008560034</v>
      </c>
      <c r="AC123" s="18">
        <f t="shared" si="94"/>
        <v>-0.59341194567807209</v>
      </c>
      <c r="AD123" s="19">
        <f t="shared" si="81"/>
        <v>1.9452053430136984</v>
      </c>
      <c r="AE123" s="19">
        <f t="shared" si="95"/>
        <v>0.21982558224353435</v>
      </c>
      <c r="AF123" s="19">
        <f t="shared" si="96"/>
        <v>12.595078091560488</v>
      </c>
      <c r="AG123" s="20">
        <f t="shared" si="97"/>
        <v>1.4376687691459071</v>
      </c>
      <c r="AH123" s="19">
        <f t="shared" si="98"/>
        <v>82.372352809828342</v>
      </c>
      <c r="AI123" s="19">
        <f t="shared" si="99"/>
        <v>10.982980374643779</v>
      </c>
      <c r="AJ123" s="19">
        <f t="shared" si="100"/>
        <v>0.9877303110451876</v>
      </c>
      <c r="AK123" s="21">
        <f t="shared" si="82"/>
        <v>555.8029122042293</v>
      </c>
      <c r="AL123" s="19">
        <f t="shared" si="101"/>
        <v>9.4931137404482371</v>
      </c>
      <c r="AM123" s="19">
        <f t="shared" si="102"/>
        <v>23.270356328166674</v>
      </c>
      <c r="AN123" s="22">
        <f t="shared" si="103"/>
        <v>2.4693625999999997</v>
      </c>
      <c r="AO123" s="23">
        <f t="shared" si="104"/>
        <v>0.10024300673232435</v>
      </c>
      <c r="AP123" s="23">
        <f t="shared" si="105"/>
        <v>1.2311729850746269E-2</v>
      </c>
      <c r="AQ123" s="23">
        <f t="shared" si="77"/>
        <v>1.9265306834728865E-2</v>
      </c>
      <c r="AR123" s="24">
        <f t="shared" si="106"/>
        <v>0.83879525817323519</v>
      </c>
      <c r="AS123" s="24">
        <f t="shared" si="107"/>
        <v>0.1030198609893232</v>
      </c>
      <c r="AT123" s="25">
        <f t="shared" si="108"/>
        <v>4.4028648726105963</v>
      </c>
      <c r="AU123" s="25">
        <f t="shared" si="113"/>
        <v>1.4000000000000077E-2</v>
      </c>
      <c r="AV123" s="25">
        <f t="shared" si="109"/>
        <v>4.3888648726105961</v>
      </c>
      <c r="AW123" s="23">
        <f t="shared" si="110"/>
        <v>5.2164685819468026</v>
      </c>
      <c r="AX123" s="24">
        <f t="shared" si="111"/>
        <v>1.4908134770927721</v>
      </c>
      <c r="AY123" s="24">
        <f t="shared" si="78"/>
        <v>0.35526858773957454</v>
      </c>
      <c r="AZ123" s="15"/>
      <c r="BB123" s="35">
        <f t="shared" si="112"/>
        <v>1.8460820648323466</v>
      </c>
    </row>
    <row r="124" spans="1:54" ht="15.75" thickBot="1" x14ac:dyDescent="0.3">
      <c r="A124" s="31">
        <v>115</v>
      </c>
      <c r="B124" s="32">
        <f t="shared" si="114"/>
        <v>24</v>
      </c>
      <c r="C124" s="32">
        <v>115</v>
      </c>
      <c r="D124" s="3">
        <f t="shared" si="83"/>
        <v>-34</v>
      </c>
      <c r="E124" s="4">
        <f t="shared" si="84"/>
        <v>20</v>
      </c>
      <c r="F124" s="48">
        <v>13.3</v>
      </c>
      <c r="G124" s="48">
        <v>19.8</v>
      </c>
      <c r="H124" s="48">
        <v>6.7</v>
      </c>
      <c r="I124" s="42">
        <v>1013</v>
      </c>
      <c r="J124" s="12">
        <f t="shared" si="79"/>
        <v>101.3</v>
      </c>
      <c r="K124" s="5">
        <f t="shared" si="85"/>
        <v>101.0984263372235</v>
      </c>
      <c r="L124" s="41">
        <v>7</v>
      </c>
      <c r="M124" s="12">
        <f t="shared" si="80"/>
        <v>1.9439</v>
      </c>
      <c r="N124" s="14">
        <f t="shared" si="86"/>
        <v>10</v>
      </c>
      <c r="O124" s="5">
        <f t="shared" si="87"/>
        <v>1.4535110095974548</v>
      </c>
      <c r="P124" s="48">
        <v>7.5</v>
      </c>
      <c r="Q124" s="10">
        <f t="shared" si="73"/>
        <v>0.68482774135365232</v>
      </c>
      <c r="R124" s="5">
        <f t="shared" si="74"/>
        <v>13.657035736198951</v>
      </c>
      <c r="S124" s="6">
        <f t="shared" si="75"/>
        <v>17.299121650772953</v>
      </c>
      <c r="T124" s="5">
        <f t="shared" si="88"/>
        <v>0.71577655305665699</v>
      </c>
      <c r="U124" s="41">
        <v>64</v>
      </c>
      <c r="V124" s="5">
        <f t="shared" si="89"/>
        <v>1.5274178012501276</v>
      </c>
      <c r="W124" s="7">
        <f t="shared" si="90"/>
        <v>0.97754739280008174</v>
      </c>
      <c r="X124" s="7">
        <f t="shared" si="91"/>
        <v>0.54987040845004587</v>
      </c>
      <c r="Y124" s="7">
        <f t="shared" si="92"/>
        <v>0.20158060504798614</v>
      </c>
      <c r="Z124" s="8">
        <v>0.23</v>
      </c>
      <c r="AA124" s="6">
        <f t="shared" si="93"/>
        <v>10.515917516873193</v>
      </c>
      <c r="AB124" s="6">
        <f t="shared" si="76"/>
        <v>4.7746448147410865</v>
      </c>
      <c r="AC124" s="18">
        <f t="shared" si="94"/>
        <v>-0.59341194567807209</v>
      </c>
      <c r="AD124" s="19">
        <f t="shared" si="81"/>
        <v>1.9624195495890409</v>
      </c>
      <c r="AE124" s="19">
        <f t="shared" si="95"/>
        <v>0.2255877964303184</v>
      </c>
      <c r="AF124" s="19">
        <f t="shared" si="96"/>
        <v>12.925228645113622</v>
      </c>
      <c r="AG124" s="20">
        <f t="shared" si="97"/>
        <v>1.4335688304715233</v>
      </c>
      <c r="AH124" s="19">
        <f t="shared" si="98"/>
        <v>82.137443627523695</v>
      </c>
      <c r="AI124" s="19">
        <f t="shared" si="99"/>
        <v>10.951659150336493</v>
      </c>
      <c r="AJ124" s="19">
        <f t="shared" si="100"/>
        <v>0.98717356333728945</v>
      </c>
      <c r="AK124" s="21">
        <f t="shared" si="82"/>
        <v>550.61623421468471</v>
      </c>
      <c r="AL124" s="19">
        <f t="shared" si="101"/>
        <v>9.4045252803868156</v>
      </c>
      <c r="AM124" s="19">
        <f t="shared" si="102"/>
        <v>23.05320049410042</v>
      </c>
      <c r="AN124" s="22">
        <f t="shared" si="103"/>
        <v>2.4695986999999997</v>
      </c>
      <c r="AO124" s="23">
        <f t="shared" si="104"/>
        <v>9.9670736752512604E-2</v>
      </c>
      <c r="AP124" s="23">
        <f t="shared" si="105"/>
        <v>1.2404299248120301E-2</v>
      </c>
      <c r="AQ124" s="23">
        <f t="shared" si="77"/>
        <v>1.8534426326104959E-2</v>
      </c>
      <c r="AR124" s="24">
        <f t="shared" si="106"/>
        <v>0.84320121183050345</v>
      </c>
      <c r="AS124" s="24">
        <f t="shared" si="107"/>
        <v>0.10493872623711263</v>
      </c>
      <c r="AT124" s="25">
        <f t="shared" si="108"/>
        <v>5.7412727021321066</v>
      </c>
      <c r="AU124" s="25">
        <f t="shared" si="113"/>
        <v>-0.33600000000000008</v>
      </c>
      <c r="AV124" s="25">
        <f t="shared" si="109"/>
        <v>6.0772727021321069</v>
      </c>
      <c r="AW124" s="23">
        <f t="shared" si="110"/>
        <v>4.5660031715103298</v>
      </c>
      <c r="AX124" s="24">
        <f t="shared" si="111"/>
        <v>2.0749782979162692</v>
      </c>
      <c r="AY124" s="24">
        <f t="shared" si="78"/>
        <v>0.263470712383782</v>
      </c>
      <c r="AZ124" s="15"/>
      <c r="BB124" s="35">
        <f t="shared" si="112"/>
        <v>2.3384490103000513</v>
      </c>
    </row>
    <row r="125" spans="1:54" ht="15.75" thickBot="1" x14ac:dyDescent="0.3">
      <c r="A125" s="31">
        <v>116</v>
      </c>
      <c r="B125" s="32">
        <f t="shared" si="114"/>
        <v>25</v>
      </c>
      <c r="C125" s="32">
        <v>116</v>
      </c>
      <c r="D125" s="3">
        <f t="shared" si="83"/>
        <v>-34</v>
      </c>
      <c r="E125" s="4">
        <f t="shared" si="84"/>
        <v>20</v>
      </c>
      <c r="F125" s="48">
        <v>8.6</v>
      </c>
      <c r="G125" s="48">
        <v>18.2</v>
      </c>
      <c r="H125" s="48">
        <v>-1</v>
      </c>
      <c r="I125" s="42">
        <v>1013</v>
      </c>
      <c r="J125" s="12">
        <f t="shared" si="79"/>
        <v>101.3</v>
      </c>
      <c r="K125" s="5">
        <f t="shared" si="85"/>
        <v>101.0984263372235</v>
      </c>
      <c r="L125" s="41">
        <v>7</v>
      </c>
      <c r="M125" s="12">
        <f t="shared" si="80"/>
        <v>1.9439</v>
      </c>
      <c r="N125" s="14">
        <f t="shared" si="86"/>
        <v>10</v>
      </c>
      <c r="O125" s="5">
        <f t="shared" si="87"/>
        <v>1.4535110095974548</v>
      </c>
      <c r="P125" s="48">
        <v>3.8</v>
      </c>
      <c r="Q125" s="10">
        <f t="shared" si="73"/>
        <v>0.34796698845591839</v>
      </c>
      <c r="R125" s="5">
        <f t="shared" si="74"/>
        <v>9.6830617462157598</v>
      </c>
      <c r="S125" s="6">
        <f t="shared" si="75"/>
        <v>17.137859452739857</v>
      </c>
      <c r="T125" s="5">
        <f t="shared" si="88"/>
        <v>0.41276348241970295</v>
      </c>
      <c r="U125" s="41">
        <v>65</v>
      </c>
      <c r="V125" s="5">
        <f t="shared" si="89"/>
        <v>1.1174036513621404</v>
      </c>
      <c r="W125" s="7">
        <f t="shared" si="90"/>
        <v>0.72631237338539123</v>
      </c>
      <c r="X125" s="7">
        <f t="shared" si="91"/>
        <v>0.39109127797674914</v>
      </c>
      <c r="Y125" s="7">
        <f t="shared" si="92"/>
        <v>0.22068645291353683</v>
      </c>
      <c r="Z125" s="8">
        <v>0.23</v>
      </c>
      <c r="AA125" s="6">
        <f t="shared" si="93"/>
        <v>7.455957544586135</v>
      </c>
      <c r="AB125" s="6">
        <f t="shared" si="76"/>
        <v>2.8340649614702329</v>
      </c>
      <c r="AC125" s="18">
        <f t="shared" si="94"/>
        <v>-0.59341194567807209</v>
      </c>
      <c r="AD125" s="19">
        <f t="shared" si="81"/>
        <v>1.9796337561643833</v>
      </c>
      <c r="AE125" s="19">
        <f t="shared" si="95"/>
        <v>0.23128877644682005</v>
      </c>
      <c r="AF125" s="19">
        <f t="shared" si="96"/>
        <v>13.25187073914759</v>
      </c>
      <c r="AG125" s="20">
        <f t="shared" si="97"/>
        <v>1.4295000770781408</v>
      </c>
      <c r="AH125" s="19">
        <f t="shared" si="98"/>
        <v>81.904321230203337</v>
      </c>
      <c r="AI125" s="19">
        <f t="shared" si="99"/>
        <v>10.920576164027112</v>
      </c>
      <c r="AJ125" s="19">
        <f t="shared" si="100"/>
        <v>0.98662158917653253</v>
      </c>
      <c r="AK125" s="21">
        <f t="shared" si="82"/>
        <v>545.48339649062609</v>
      </c>
      <c r="AL125" s="19">
        <f t="shared" si="101"/>
        <v>9.3168564120598951</v>
      </c>
      <c r="AM125" s="19">
        <f t="shared" si="102"/>
        <v>22.838298844269534</v>
      </c>
      <c r="AN125" s="22">
        <f t="shared" si="103"/>
        <v>2.4806954000000001</v>
      </c>
      <c r="AO125" s="23">
        <f t="shared" si="104"/>
        <v>7.5729481401152973E-2</v>
      </c>
      <c r="AP125" s="23">
        <f t="shared" si="105"/>
        <v>1.9183393023255814E-2</v>
      </c>
      <c r="AQ125" s="23">
        <f t="shared" si="77"/>
        <v>2.8663705829906506E-2</v>
      </c>
      <c r="AR125" s="24">
        <f t="shared" si="106"/>
        <v>0.72542551300341596</v>
      </c>
      <c r="AS125" s="24">
        <f t="shared" si="107"/>
        <v>0.18376096689907648</v>
      </c>
      <c r="AT125" s="25">
        <f t="shared" si="108"/>
        <v>4.6218925831159021</v>
      </c>
      <c r="AU125" s="25">
        <f t="shared" si="113"/>
        <v>2.7999999999999903E-2</v>
      </c>
      <c r="AV125" s="25">
        <f t="shared" si="109"/>
        <v>4.5938925831159025</v>
      </c>
      <c r="AW125" s="23">
        <f t="shared" si="110"/>
        <v>4.6421572343424744</v>
      </c>
      <c r="AX125" s="24">
        <f t="shared" si="111"/>
        <v>1.3433841509882434</v>
      </c>
      <c r="AY125" s="24">
        <f t="shared" si="78"/>
        <v>0.33361935946699045</v>
      </c>
      <c r="AZ125" s="15"/>
      <c r="BB125" s="35">
        <f t="shared" si="112"/>
        <v>1.6770035104552339</v>
      </c>
    </row>
    <row r="126" spans="1:54" ht="15.75" thickBot="1" x14ac:dyDescent="0.3">
      <c r="A126" s="31">
        <v>117</v>
      </c>
      <c r="B126" s="32">
        <f t="shared" si="114"/>
        <v>26</v>
      </c>
      <c r="C126" s="32">
        <v>117</v>
      </c>
      <c r="D126" s="3">
        <f t="shared" si="83"/>
        <v>-34</v>
      </c>
      <c r="E126" s="4">
        <f t="shared" si="84"/>
        <v>20</v>
      </c>
      <c r="F126" s="48">
        <v>13.7</v>
      </c>
      <c r="G126" s="48">
        <v>18</v>
      </c>
      <c r="H126" s="48">
        <v>9.4</v>
      </c>
      <c r="I126" s="42">
        <v>1013</v>
      </c>
      <c r="J126" s="12">
        <f t="shared" si="79"/>
        <v>101.3</v>
      </c>
      <c r="K126" s="5">
        <f t="shared" si="85"/>
        <v>101.0984263372235</v>
      </c>
      <c r="L126" s="41">
        <v>7</v>
      </c>
      <c r="M126" s="12">
        <f t="shared" si="80"/>
        <v>1.9439</v>
      </c>
      <c r="N126" s="14">
        <f t="shared" si="86"/>
        <v>10</v>
      </c>
      <c r="O126" s="5">
        <f t="shared" si="87"/>
        <v>1.4535110095974548</v>
      </c>
      <c r="P126" s="48">
        <v>3.1</v>
      </c>
      <c r="Q126" s="10">
        <f t="shared" si="73"/>
        <v>0.2846716242340388</v>
      </c>
      <c r="R126" s="5">
        <f t="shared" si="74"/>
        <v>8.8768808528099079</v>
      </c>
      <c r="S126" s="6">
        <f t="shared" si="75"/>
        <v>16.978341477432497</v>
      </c>
      <c r="T126" s="5">
        <f t="shared" si="88"/>
        <v>0.35582802019986182</v>
      </c>
      <c r="U126" s="41">
        <v>78</v>
      </c>
      <c r="V126" s="5">
        <f t="shared" si="89"/>
        <v>1.5677474624654297</v>
      </c>
      <c r="W126" s="7">
        <f t="shared" si="90"/>
        <v>1.2228430207230352</v>
      </c>
      <c r="X126" s="7">
        <f t="shared" si="91"/>
        <v>0.34490444174239454</v>
      </c>
      <c r="Y126" s="7">
        <f t="shared" si="92"/>
        <v>0.18518487410407378</v>
      </c>
      <c r="Z126" s="8">
        <v>0.23</v>
      </c>
      <c r="AA126" s="6">
        <f t="shared" si="93"/>
        <v>6.8351982566636291</v>
      </c>
      <c r="AB126" s="6">
        <f t="shared" si="76"/>
        <v>2.1903430591084234</v>
      </c>
      <c r="AC126" s="18">
        <f t="shared" si="94"/>
        <v>-0.59341194567807209</v>
      </c>
      <c r="AD126" s="19">
        <f t="shared" si="81"/>
        <v>1.9968479627397258</v>
      </c>
      <c r="AE126" s="19">
        <f t="shared" si="95"/>
        <v>0.2369269512425051</v>
      </c>
      <c r="AF126" s="19">
        <f t="shared" si="96"/>
        <v>13.574914359097377</v>
      </c>
      <c r="AG126" s="20">
        <f t="shared" si="97"/>
        <v>1.4254636449295972</v>
      </c>
      <c r="AH126" s="19">
        <f t="shared" si="98"/>
        <v>81.673050703800868</v>
      </c>
      <c r="AI126" s="19">
        <f t="shared" si="99"/>
        <v>10.889740093840116</v>
      </c>
      <c r="AJ126" s="19">
        <f t="shared" si="100"/>
        <v>0.98607455289208767</v>
      </c>
      <c r="AK126" s="21">
        <f t="shared" si="82"/>
        <v>540.40607588288503</v>
      </c>
      <c r="AL126" s="19">
        <f t="shared" si="101"/>
        <v>9.2301357760796776</v>
      </c>
      <c r="AM126" s="19">
        <f t="shared" si="102"/>
        <v>22.625721585064632</v>
      </c>
      <c r="AN126" s="22">
        <f t="shared" si="103"/>
        <v>2.4686542999999999</v>
      </c>
      <c r="AO126" s="23">
        <f t="shared" si="104"/>
        <v>0.10197662102479851</v>
      </c>
      <c r="AP126" s="23">
        <f t="shared" si="105"/>
        <v>1.2042129927007299E-2</v>
      </c>
      <c r="AQ126" s="23">
        <f t="shared" si="77"/>
        <v>1.7993275192496057E-2</v>
      </c>
      <c r="AR126" s="24">
        <f t="shared" si="106"/>
        <v>0.8500184149538158</v>
      </c>
      <c r="AS126" s="24">
        <f t="shared" si="107"/>
        <v>0.10037626360196297</v>
      </c>
      <c r="AT126" s="25">
        <f t="shared" si="108"/>
        <v>4.6448551975552057</v>
      </c>
      <c r="AU126" s="25">
        <f t="shared" si="113"/>
        <v>0.51100000000000012</v>
      </c>
      <c r="AV126" s="25">
        <f t="shared" si="109"/>
        <v>4.1338551975552056</v>
      </c>
      <c r="AW126" s="23">
        <f t="shared" si="110"/>
        <v>4.5596371859104545</v>
      </c>
      <c r="AX126" s="24">
        <f t="shared" si="111"/>
        <v>1.4233880550526938</v>
      </c>
      <c r="AY126" s="24">
        <f t="shared" si="78"/>
        <v>0.15785563867461541</v>
      </c>
      <c r="AZ126" s="15"/>
      <c r="BB126" s="35">
        <f t="shared" si="112"/>
        <v>1.5812436937273093</v>
      </c>
    </row>
    <row r="127" spans="1:54" ht="15.75" thickBot="1" x14ac:dyDescent="0.3">
      <c r="A127" s="31">
        <v>118</v>
      </c>
      <c r="B127" s="32">
        <f t="shared" si="114"/>
        <v>27</v>
      </c>
      <c r="C127" s="32">
        <v>118</v>
      </c>
      <c r="D127" s="3">
        <f t="shared" si="83"/>
        <v>-34</v>
      </c>
      <c r="E127" s="4">
        <f t="shared" si="84"/>
        <v>20</v>
      </c>
      <c r="F127" s="48">
        <v>15.9</v>
      </c>
      <c r="G127" s="48">
        <v>22.5</v>
      </c>
      <c r="H127" s="48">
        <v>9.1999999999999993</v>
      </c>
      <c r="I127" s="42">
        <v>1013</v>
      </c>
      <c r="J127" s="12">
        <f t="shared" si="79"/>
        <v>101.3</v>
      </c>
      <c r="K127" s="5">
        <f t="shared" si="85"/>
        <v>101.0984263372235</v>
      </c>
      <c r="L127" s="41">
        <v>10</v>
      </c>
      <c r="M127" s="12">
        <f t="shared" si="80"/>
        <v>2.7770000000000001</v>
      </c>
      <c r="N127" s="14">
        <f t="shared" si="86"/>
        <v>10</v>
      </c>
      <c r="O127" s="5">
        <f t="shared" si="87"/>
        <v>2.0764442994249355</v>
      </c>
      <c r="P127" s="48">
        <v>7.5</v>
      </c>
      <c r="Q127" s="10">
        <f t="shared" si="73"/>
        <v>0.69066116702244773</v>
      </c>
      <c r="R127" s="5">
        <f t="shared" si="74"/>
        <v>13.344655421732693</v>
      </c>
      <c r="S127" s="6">
        <f t="shared" si="75"/>
        <v>16.820619846887841</v>
      </c>
      <c r="T127" s="5">
        <f t="shared" si="88"/>
        <v>0.72102383760681288</v>
      </c>
      <c r="U127" s="41">
        <v>81</v>
      </c>
      <c r="V127" s="5">
        <f t="shared" si="89"/>
        <v>1.8067052526805483</v>
      </c>
      <c r="W127" s="7">
        <f t="shared" si="90"/>
        <v>1.4634312546712442</v>
      </c>
      <c r="X127" s="7">
        <f t="shared" si="91"/>
        <v>0.34327399800930403</v>
      </c>
      <c r="Y127" s="7">
        <f t="shared" si="92"/>
        <v>0.17063869216507452</v>
      </c>
      <c r="Z127" s="8">
        <v>0.23</v>
      </c>
      <c r="AA127" s="6">
        <f t="shared" si="93"/>
        <v>10.275384674734173</v>
      </c>
      <c r="AB127" s="6">
        <f t="shared" si="76"/>
        <v>4.2214148241157474</v>
      </c>
      <c r="AC127" s="18">
        <f t="shared" si="94"/>
        <v>-0.59341194567807209</v>
      </c>
      <c r="AD127" s="19">
        <f t="shared" si="81"/>
        <v>2.0140621693150682</v>
      </c>
      <c r="AE127" s="19">
        <f t="shared" si="95"/>
        <v>0.24250075334939217</v>
      </c>
      <c r="AF127" s="19">
        <f t="shared" si="96"/>
        <v>13.894269695663134</v>
      </c>
      <c r="AG127" s="20">
        <f t="shared" si="97"/>
        <v>1.421460697550557</v>
      </c>
      <c r="AH127" s="19">
        <f t="shared" si="98"/>
        <v>81.443698713368917</v>
      </c>
      <c r="AI127" s="19">
        <f t="shared" si="99"/>
        <v>10.859159828449188</v>
      </c>
      <c r="AJ127" s="19">
        <f t="shared" si="100"/>
        <v>0.98553261623469124</v>
      </c>
      <c r="AK127" s="21">
        <f t="shared" si="82"/>
        <v>535.38593139128193</v>
      </c>
      <c r="AL127" s="19">
        <f t="shared" si="101"/>
        <v>9.1443917081630968</v>
      </c>
      <c r="AM127" s="19">
        <f t="shared" si="102"/>
        <v>22.415538175490195</v>
      </c>
      <c r="AN127" s="22">
        <f t="shared" si="103"/>
        <v>2.4634600999999998</v>
      </c>
      <c r="AO127" s="23">
        <f t="shared" si="104"/>
        <v>0.11548666992176111</v>
      </c>
      <c r="AP127" s="23">
        <f t="shared" si="105"/>
        <v>1.0375923270440252E-2</v>
      </c>
      <c r="AQ127" s="23">
        <f t="shared" si="77"/>
        <v>1.7701232357340158E-2</v>
      </c>
      <c r="AR127" s="24">
        <f t="shared" si="106"/>
        <v>0.86709579432937967</v>
      </c>
      <c r="AS127" s="24">
        <f t="shared" si="107"/>
        <v>7.7904397418145657E-2</v>
      </c>
      <c r="AT127" s="25">
        <f t="shared" si="108"/>
        <v>6.0539698506184259</v>
      </c>
      <c r="AU127" s="25">
        <f t="shared" si="113"/>
        <v>0.25200000000000011</v>
      </c>
      <c r="AV127" s="25">
        <f t="shared" si="109"/>
        <v>5.8019698506184261</v>
      </c>
      <c r="AW127" s="23">
        <f t="shared" si="110"/>
        <v>6.4641987875560085</v>
      </c>
      <c r="AX127" s="24">
        <f t="shared" si="111"/>
        <v>2.0421940896453314</v>
      </c>
      <c r="AY127" s="24">
        <f t="shared" si="78"/>
        <v>0.17286918491174325</v>
      </c>
      <c r="AZ127" s="15"/>
      <c r="BB127" s="35">
        <f t="shared" si="112"/>
        <v>2.2150632745570746</v>
      </c>
    </row>
    <row r="128" spans="1:54" ht="15.75" thickBot="1" x14ac:dyDescent="0.3">
      <c r="A128" s="31">
        <v>119</v>
      </c>
      <c r="B128" s="32">
        <f t="shared" si="114"/>
        <v>28</v>
      </c>
      <c r="C128" s="32">
        <v>119</v>
      </c>
      <c r="D128" s="3">
        <f t="shared" si="83"/>
        <v>-34</v>
      </c>
      <c r="E128" s="4">
        <f t="shared" si="84"/>
        <v>20</v>
      </c>
      <c r="F128" s="48">
        <v>17.3</v>
      </c>
      <c r="G128" s="48">
        <v>23.5</v>
      </c>
      <c r="H128" s="48">
        <v>11</v>
      </c>
      <c r="I128" s="42">
        <v>1013</v>
      </c>
      <c r="J128" s="12">
        <f t="shared" si="79"/>
        <v>101.3</v>
      </c>
      <c r="K128" s="5">
        <f t="shared" si="85"/>
        <v>101.0984263372235</v>
      </c>
      <c r="L128" s="41">
        <v>9</v>
      </c>
      <c r="M128" s="12">
        <f t="shared" si="80"/>
        <v>2.4992999999999999</v>
      </c>
      <c r="N128" s="14">
        <f t="shared" si="86"/>
        <v>10</v>
      </c>
      <c r="O128" s="5">
        <f t="shared" si="87"/>
        <v>1.8687998694824419</v>
      </c>
      <c r="P128" s="48">
        <v>4</v>
      </c>
      <c r="Q128" s="10">
        <f t="shared" si="73"/>
        <v>0.36938382597161129</v>
      </c>
      <c r="R128" s="5">
        <f t="shared" si="74"/>
        <v>9.653558584422651</v>
      </c>
      <c r="S128" s="6">
        <f t="shared" si="75"/>
        <v>16.664746100273785</v>
      </c>
      <c r="T128" s="5">
        <f t="shared" si="88"/>
        <v>0.43202836158160696</v>
      </c>
      <c r="U128" s="41">
        <v>68</v>
      </c>
      <c r="V128" s="5">
        <f t="shared" si="89"/>
        <v>1.9748770044473396</v>
      </c>
      <c r="W128" s="7">
        <f t="shared" si="90"/>
        <v>1.3429163630241909</v>
      </c>
      <c r="X128" s="7">
        <f t="shared" si="91"/>
        <v>0.63196064142314867</v>
      </c>
      <c r="Y128" s="7">
        <f t="shared" si="92"/>
        <v>0.17776202443547892</v>
      </c>
      <c r="Z128" s="8">
        <v>0.23</v>
      </c>
      <c r="AA128" s="6">
        <f t="shared" si="93"/>
        <v>7.4332401100054417</v>
      </c>
      <c r="AB128" s="6">
        <f t="shared" si="76"/>
        <v>2.6853753138634215</v>
      </c>
      <c r="AC128" s="18">
        <f t="shared" si="94"/>
        <v>-0.59341194567807209</v>
      </c>
      <c r="AD128" s="19">
        <f t="shared" si="81"/>
        <v>2.0312763758904109</v>
      </c>
      <c r="AE128" s="19">
        <f t="shared" si="95"/>
        <v>0.24800861932587742</v>
      </c>
      <c r="AF128" s="19">
        <f t="shared" si="96"/>
        <v>14.20984717023944</v>
      </c>
      <c r="AG128" s="20">
        <f t="shared" si="97"/>
        <v>1.4174924259908976</v>
      </c>
      <c r="AH128" s="19">
        <f t="shared" si="98"/>
        <v>81.216333501038633</v>
      </c>
      <c r="AI128" s="19">
        <f t="shared" si="99"/>
        <v>10.828844466805151</v>
      </c>
      <c r="AJ128" s="19">
        <f t="shared" si="100"/>
        <v>0.98499593832912757</v>
      </c>
      <c r="AK128" s="21">
        <f t="shared" si="82"/>
        <v>530.42460346341397</v>
      </c>
      <c r="AL128" s="19">
        <f t="shared" si="101"/>
        <v>9.0596522271551105</v>
      </c>
      <c r="AM128" s="19">
        <f t="shared" si="102"/>
        <v>22.207817297806219</v>
      </c>
      <c r="AN128" s="22">
        <f t="shared" si="103"/>
        <v>2.4601546999999999</v>
      </c>
      <c r="AO128" s="23">
        <f t="shared" si="104"/>
        <v>0.1248519150879928</v>
      </c>
      <c r="AP128" s="23">
        <f t="shared" si="105"/>
        <v>9.5362531791907505E-3</v>
      </c>
      <c r="AQ128" s="23">
        <f t="shared" si="77"/>
        <v>1.5595511736042639E-2</v>
      </c>
      <c r="AR128" s="24">
        <f t="shared" si="106"/>
        <v>0.88895836621071012</v>
      </c>
      <c r="AS128" s="24">
        <f t="shared" si="107"/>
        <v>6.789909501965162E-2</v>
      </c>
      <c r="AT128" s="25">
        <f t="shared" si="108"/>
        <v>4.7478647961420197</v>
      </c>
      <c r="AU128" s="25">
        <f t="shared" si="113"/>
        <v>-0.37100000000000011</v>
      </c>
      <c r="AV128" s="25">
        <f t="shared" si="109"/>
        <v>5.1188647961420202</v>
      </c>
      <c r="AW128" s="23">
        <f t="shared" si="110"/>
        <v>5.7897414200832973</v>
      </c>
      <c r="AX128" s="24">
        <f t="shared" si="111"/>
        <v>1.8496632289148038</v>
      </c>
      <c r="AY128" s="24">
        <f t="shared" si="78"/>
        <v>0.24843523161015804</v>
      </c>
      <c r="AZ128" s="15"/>
      <c r="BB128" s="35">
        <f t="shared" si="112"/>
        <v>2.098098460524962</v>
      </c>
    </row>
    <row r="129" spans="1:54" ht="15.75" thickBot="1" x14ac:dyDescent="0.3">
      <c r="A129" s="31">
        <v>120</v>
      </c>
      <c r="B129" s="32">
        <f t="shared" si="114"/>
        <v>29</v>
      </c>
      <c r="C129" s="32">
        <v>120</v>
      </c>
      <c r="D129" s="3">
        <f t="shared" si="83"/>
        <v>-34</v>
      </c>
      <c r="E129" s="4">
        <f t="shared" si="84"/>
        <v>20</v>
      </c>
      <c r="F129" s="48">
        <v>10.6</v>
      </c>
      <c r="G129" s="48">
        <v>15.3</v>
      </c>
      <c r="H129" s="48">
        <v>5.8</v>
      </c>
      <c r="I129" s="42">
        <v>1013</v>
      </c>
      <c r="J129" s="12">
        <f t="shared" si="79"/>
        <v>101.3</v>
      </c>
      <c r="K129" s="5">
        <f t="shared" si="85"/>
        <v>101.0984263372235</v>
      </c>
      <c r="L129" s="41">
        <v>10</v>
      </c>
      <c r="M129" s="12">
        <f t="shared" si="80"/>
        <v>2.7770000000000001</v>
      </c>
      <c r="N129" s="14">
        <f t="shared" si="86"/>
        <v>10</v>
      </c>
      <c r="O129" s="5">
        <f t="shared" si="87"/>
        <v>2.0764442994249355</v>
      </c>
      <c r="P129" s="48">
        <v>2.4</v>
      </c>
      <c r="Q129" s="10">
        <f t="shared" si="73"/>
        <v>0.22224684805438205</v>
      </c>
      <c r="R129" s="5">
        <f t="shared" si="74"/>
        <v>7.9456639377653753</v>
      </c>
      <c r="S129" s="6">
        <f t="shared" si="75"/>
        <v>16.510771171825709</v>
      </c>
      <c r="T129" s="5">
        <f t="shared" si="88"/>
        <v>0.29967566955851277</v>
      </c>
      <c r="U129" s="41">
        <v>48</v>
      </c>
      <c r="V129" s="5">
        <f t="shared" si="89"/>
        <v>1.2782159661355477</v>
      </c>
      <c r="W129" s="7">
        <f t="shared" si="90"/>
        <v>0.61354366374506286</v>
      </c>
      <c r="X129" s="7">
        <f t="shared" si="91"/>
        <v>0.6646723023904848</v>
      </c>
      <c r="Y129" s="7">
        <f t="shared" si="92"/>
        <v>0.23033936071040242</v>
      </c>
      <c r="Z129" s="8">
        <v>0.23</v>
      </c>
      <c r="AA129" s="6">
        <f t="shared" si="93"/>
        <v>6.1181612320793395</v>
      </c>
      <c r="AB129" s="6">
        <f t="shared" si="76"/>
        <v>2.1960831071971261</v>
      </c>
      <c r="AC129" s="18">
        <f t="shared" si="94"/>
        <v>-0.59341194567807209</v>
      </c>
      <c r="AD129" s="19">
        <f t="shared" si="81"/>
        <v>2.0484905824657531</v>
      </c>
      <c r="AE129" s="19">
        <f t="shared" si="95"/>
        <v>0.25344899024536838</v>
      </c>
      <c r="AF129" s="19">
        <f t="shared" si="96"/>
        <v>14.521557462911979</v>
      </c>
      <c r="AG129" s="20">
        <f t="shared" si="97"/>
        <v>1.4135600486991247</v>
      </c>
      <c r="AH129" s="19">
        <f t="shared" si="98"/>
        <v>80.991024878766964</v>
      </c>
      <c r="AI129" s="19">
        <f t="shared" si="99"/>
        <v>10.798803317168929</v>
      </c>
      <c r="AJ129" s="19">
        <f t="shared" si="100"/>
        <v>0.98446467562880957</v>
      </c>
      <c r="AK129" s="21">
        <f t="shared" si="82"/>
        <v>525.52371329239384</v>
      </c>
      <c r="AL129" s="19">
        <f t="shared" si="101"/>
        <v>8.9759450230340878</v>
      </c>
      <c r="AM129" s="19">
        <f t="shared" si="102"/>
        <v>22.002626828125948</v>
      </c>
      <c r="AN129" s="22">
        <f t="shared" si="103"/>
        <v>2.4759734</v>
      </c>
      <c r="AO129" s="23">
        <f t="shared" si="104"/>
        <v>8.5236015270889004E-2</v>
      </c>
      <c r="AP129" s="23">
        <f t="shared" si="105"/>
        <v>1.5563884905660378E-2</v>
      </c>
      <c r="AQ129" s="23">
        <f t="shared" si="77"/>
        <v>2.6551848536010236E-2</v>
      </c>
      <c r="AR129" s="24">
        <f t="shared" si="106"/>
        <v>0.76248004361300326</v>
      </c>
      <c r="AS129" s="24">
        <f t="shared" si="107"/>
        <v>0.13922696414116303</v>
      </c>
      <c r="AT129" s="25">
        <f t="shared" si="108"/>
        <v>3.9220781248822134</v>
      </c>
      <c r="AU129" s="25">
        <f t="shared" si="113"/>
        <v>-0.51100000000000012</v>
      </c>
      <c r="AV129" s="25">
        <f t="shared" si="109"/>
        <v>4.4330781248822131</v>
      </c>
      <c r="AW129" s="23">
        <f t="shared" si="110"/>
        <v>6.5849184971192454</v>
      </c>
      <c r="AX129" s="24">
        <f t="shared" si="111"/>
        <v>1.3651736331254771</v>
      </c>
      <c r="AY129" s="24">
        <f t="shared" si="78"/>
        <v>0.60937037804584326</v>
      </c>
      <c r="AZ129" s="15"/>
      <c r="BB129" s="35">
        <f t="shared" si="112"/>
        <v>1.9745440111713204</v>
      </c>
    </row>
    <row r="130" spans="1:54" ht="15.75" thickBot="1" x14ac:dyDescent="0.3">
      <c r="A130" s="31">
        <v>121</v>
      </c>
      <c r="B130" s="32">
        <f t="shared" si="114"/>
        <v>30</v>
      </c>
      <c r="C130" s="32">
        <v>121</v>
      </c>
      <c r="D130" s="3">
        <f t="shared" si="83"/>
        <v>-34</v>
      </c>
      <c r="E130" s="4">
        <f t="shared" si="84"/>
        <v>20</v>
      </c>
      <c r="F130" s="48">
        <v>10</v>
      </c>
      <c r="G130" s="48">
        <v>18.8</v>
      </c>
      <c r="H130" s="48">
        <v>1.3</v>
      </c>
      <c r="I130" s="42">
        <v>1013</v>
      </c>
      <c r="J130" s="12">
        <f t="shared" si="79"/>
        <v>101.3</v>
      </c>
      <c r="K130" s="5">
        <f t="shared" si="85"/>
        <v>101.0984263372235</v>
      </c>
      <c r="L130" s="41">
        <v>11</v>
      </c>
      <c r="M130" s="12">
        <f t="shared" si="80"/>
        <v>3.0547</v>
      </c>
      <c r="N130" s="14">
        <f t="shared" si="86"/>
        <v>10</v>
      </c>
      <c r="O130" s="5">
        <f t="shared" si="87"/>
        <v>2.2840887293674292</v>
      </c>
      <c r="P130" s="48">
        <v>6.9</v>
      </c>
      <c r="Q130" s="10">
        <f t="shared" si="73"/>
        <v>0.64072528495141456</v>
      </c>
      <c r="R130" s="5">
        <f t="shared" si="74"/>
        <v>12.433924888232283</v>
      </c>
      <c r="S130" s="6">
        <f t="shared" si="75"/>
        <v>16.3587453687886</v>
      </c>
      <c r="T130" s="5">
        <f t="shared" si="88"/>
        <v>0.67610550018950566</v>
      </c>
      <c r="U130" s="41">
        <v>49</v>
      </c>
      <c r="V130" s="5">
        <f t="shared" si="89"/>
        <v>1.2279626734555049</v>
      </c>
      <c r="W130" s="7">
        <f t="shared" si="90"/>
        <v>0.60170170999319739</v>
      </c>
      <c r="X130" s="7">
        <f t="shared" si="91"/>
        <v>0.62626096346230753</v>
      </c>
      <c r="Y130" s="7">
        <f t="shared" si="92"/>
        <v>0.23140279232012148</v>
      </c>
      <c r="Z130" s="8">
        <v>0.23</v>
      </c>
      <c r="AA130" s="6">
        <f t="shared" si="93"/>
        <v>9.5741221639388581</v>
      </c>
      <c r="AB130" s="6">
        <f t="shared" si="76"/>
        <v>4.9624799169253517</v>
      </c>
      <c r="AC130" s="18">
        <f t="shared" si="94"/>
        <v>-0.59341194567807209</v>
      </c>
      <c r="AD130" s="19">
        <f t="shared" si="81"/>
        <v>2.0657047890410958</v>
      </c>
      <c r="AE130" s="19">
        <f t="shared" si="95"/>
        <v>0.25882031222920721</v>
      </c>
      <c r="AF130" s="19">
        <f t="shared" si="96"/>
        <v>14.82931154299178</v>
      </c>
      <c r="AG130" s="20">
        <f t="shared" si="97"/>
        <v>1.4096648113013908</v>
      </c>
      <c r="AH130" s="19">
        <f t="shared" si="98"/>
        <v>80.767844215675282</v>
      </c>
      <c r="AI130" s="19">
        <f t="shared" si="99"/>
        <v>10.769045895423371</v>
      </c>
      <c r="AJ130" s="19">
        <f t="shared" si="100"/>
        <v>0.98393898187247253</v>
      </c>
      <c r="AK130" s="21">
        <f t="shared" si="82"/>
        <v>520.6848621147667</v>
      </c>
      <c r="AL130" s="19">
        <f t="shared" si="101"/>
        <v>8.8932974449202167</v>
      </c>
      <c r="AM130" s="19">
        <f t="shared" si="102"/>
        <v>21.800033807021055</v>
      </c>
      <c r="AN130" s="22">
        <f t="shared" si="103"/>
        <v>2.4773899999999998</v>
      </c>
      <c r="AO130" s="23">
        <f t="shared" si="104"/>
        <v>8.2282766875717644E-2</v>
      </c>
      <c r="AP130" s="23">
        <f t="shared" si="105"/>
        <v>1.6497718000000001E-2</v>
      </c>
      <c r="AQ130" s="23">
        <f t="shared" si="77"/>
        <v>2.9309683592987943E-2</v>
      </c>
      <c r="AR130" s="24">
        <f t="shared" si="106"/>
        <v>0.737350658849387</v>
      </c>
      <c r="AS130" s="24">
        <f t="shared" si="107"/>
        <v>0.14783901536983038</v>
      </c>
      <c r="AT130" s="25">
        <f t="shared" si="108"/>
        <v>4.6116422470135063</v>
      </c>
      <c r="AU130" s="25">
        <f t="shared" si="113"/>
        <v>0.15400000000000008</v>
      </c>
      <c r="AV130" s="25">
        <f t="shared" si="109"/>
        <v>4.4576422470135064</v>
      </c>
      <c r="AW130" s="23">
        <f t="shared" si="110"/>
        <v>7.2587565551931021</v>
      </c>
      <c r="AX130" s="24">
        <f t="shared" si="111"/>
        <v>1.3267371902487177</v>
      </c>
      <c r="AY130" s="24">
        <f t="shared" si="78"/>
        <v>0.67205781317510915</v>
      </c>
      <c r="AZ130" s="15"/>
      <c r="BB130" s="35">
        <f t="shared" si="112"/>
        <v>1.9987950034238269</v>
      </c>
    </row>
    <row r="131" spans="1:54" ht="15.75" thickBot="1" x14ac:dyDescent="0.3">
      <c r="A131" s="31">
        <v>122</v>
      </c>
      <c r="B131" s="32">
        <v>1</v>
      </c>
      <c r="C131" s="32">
        <v>122</v>
      </c>
      <c r="D131" s="3">
        <f t="shared" si="83"/>
        <v>-34</v>
      </c>
      <c r="E131" s="4">
        <f t="shared" si="84"/>
        <v>20</v>
      </c>
      <c r="F131" s="48">
        <v>12.8</v>
      </c>
      <c r="G131" s="48">
        <v>21.4</v>
      </c>
      <c r="H131" s="48">
        <v>4.2</v>
      </c>
      <c r="I131" s="42">
        <v>1013</v>
      </c>
      <c r="J131" s="12">
        <f t="shared" si="79"/>
        <v>101.3</v>
      </c>
      <c r="K131" s="5">
        <f t="shared" si="85"/>
        <v>101.0984263372235</v>
      </c>
      <c r="L131" s="41">
        <v>10</v>
      </c>
      <c r="M131" s="12">
        <f t="shared" si="80"/>
        <v>2.7770000000000001</v>
      </c>
      <c r="N131" s="14">
        <f t="shared" si="86"/>
        <v>10</v>
      </c>
      <c r="O131" s="5">
        <f t="shared" si="87"/>
        <v>2.0764442994249355</v>
      </c>
      <c r="P131" s="48">
        <v>7.8</v>
      </c>
      <c r="Q131" s="10">
        <f t="shared" si="73"/>
        <v>0.72628525543979672</v>
      </c>
      <c r="R131" s="5">
        <f t="shared" si="74"/>
        <v>13.243944777087986</v>
      </c>
      <c r="S131" s="6">
        <f t="shared" si="75"/>
        <v>16.208718349406482</v>
      </c>
      <c r="T131" s="5">
        <f t="shared" si="88"/>
        <v>0.75306842673489183</v>
      </c>
      <c r="U131" s="41">
        <v>56</v>
      </c>
      <c r="V131" s="5">
        <f t="shared" si="89"/>
        <v>1.4782882076990498</v>
      </c>
      <c r="W131" s="7">
        <f t="shared" si="90"/>
        <v>0.82784139631146791</v>
      </c>
      <c r="X131" s="7">
        <f t="shared" si="91"/>
        <v>0.65044681138758187</v>
      </c>
      <c r="Y131" s="7">
        <f t="shared" si="92"/>
        <v>0.21261989414471047</v>
      </c>
      <c r="Z131" s="8">
        <v>0.23</v>
      </c>
      <c r="AA131" s="6">
        <f t="shared" si="93"/>
        <v>10.19783747835775</v>
      </c>
      <c r="AB131" s="6">
        <f t="shared" si="76"/>
        <v>5.2772974690832859</v>
      </c>
      <c r="AC131" s="18">
        <f t="shared" si="94"/>
        <v>-0.59341194567807209</v>
      </c>
      <c r="AD131" s="19">
        <f t="shared" si="81"/>
        <v>2.082918995616438</v>
      </c>
      <c r="AE131" s="19">
        <f t="shared" si="95"/>
        <v>0.26412103702321932</v>
      </c>
      <c r="AF131" s="19">
        <f t="shared" si="96"/>
        <v>15.133020702049027</v>
      </c>
      <c r="AG131" s="20">
        <f t="shared" si="97"/>
        <v>1.4058079862827628</v>
      </c>
      <c r="AH131" s="19">
        <f t="shared" si="98"/>
        <v>80.54686441978744</v>
      </c>
      <c r="AI131" s="19">
        <f t="shared" si="99"/>
        <v>10.739581922638326</v>
      </c>
      <c r="AJ131" s="19">
        <f t="shared" si="100"/>
        <v>0.98341900804298521</v>
      </c>
      <c r="AK131" s="21">
        <f t="shared" si="82"/>
        <v>515.90963050993298</v>
      </c>
      <c r="AL131" s="19">
        <f t="shared" si="101"/>
        <v>8.8117364891096557</v>
      </c>
      <c r="AM131" s="19">
        <f t="shared" si="102"/>
        <v>21.600104410189875</v>
      </c>
      <c r="AN131" s="22">
        <f t="shared" si="103"/>
        <v>2.4707792</v>
      </c>
      <c r="AO131" s="23">
        <f t="shared" si="104"/>
        <v>9.6850904982280661E-2</v>
      </c>
      <c r="AP131" s="23">
        <f t="shared" si="105"/>
        <v>1.2888842187499999E-2</v>
      </c>
      <c r="AQ131" s="23">
        <f t="shared" si="77"/>
        <v>2.1988249568883476E-2</v>
      </c>
      <c r="AR131" s="24">
        <f t="shared" si="106"/>
        <v>0.81497470550064521</v>
      </c>
      <c r="AS131" s="24">
        <f t="shared" si="107"/>
        <v>0.10845619220516191</v>
      </c>
      <c r="AT131" s="25">
        <f t="shared" si="108"/>
        <v>4.9205400092744638</v>
      </c>
      <c r="AU131" s="25">
        <f t="shared" si="113"/>
        <v>0</v>
      </c>
      <c r="AV131" s="25">
        <f t="shared" si="109"/>
        <v>4.9205400092744638</v>
      </c>
      <c r="AW131" s="23">
        <f t="shared" si="110"/>
        <v>6.5342652779106363</v>
      </c>
      <c r="AX131" s="24">
        <f t="shared" si="111"/>
        <v>1.623016595316408</v>
      </c>
      <c r="AY131" s="24">
        <f t="shared" si="78"/>
        <v>0.46095964206355988</v>
      </c>
      <c r="AZ131" s="15"/>
      <c r="BB131" s="35">
        <f t="shared" si="112"/>
        <v>2.083976237379968</v>
      </c>
    </row>
    <row r="132" spans="1:54" ht="15.75" thickBot="1" x14ac:dyDescent="0.3">
      <c r="A132" s="31">
        <v>123</v>
      </c>
      <c r="B132" s="32">
        <f t="shared" si="114"/>
        <v>2</v>
      </c>
      <c r="C132" s="32">
        <v>123</v>
      </c>
      <c r="D132" s="3">
        <f t="shared" si="83"/>
        <v>-34</v>
      </c>
      <c r="E132" s="4">
        <f t="shared" si="84"/>
        <v>20</v>
      </c>
      <c r="F132" s="48">
        <v>10</v>
      </c>
      <c r="G132" s="48">
        <v>18.5</v>
      </c>
      <c r="H132" s="48">
        <v>1.5</v>
      </c>
      <c r="I132" s="42">
        <v>1013</v>
      </c>
      <c r="J132" s="12">
        <f t="shared" si="79"/>
        <v>101.3</v>
      </c>
      <c r="K132" s="5">
        <f t="shared" si="85"/>
        <v>101.0984263372235</v>
      </c>
      <c r="L132" s="41">
        <v>13</v>
      </c>
      <c r="M132" s="12">
        <f t="shared" si="80"/>
        <v>3.6101000000000001</v>
      </c>
      <c r="N132" s="14">
        <f t="shared" si="86"/>
        <v>10</v>
      </c>
      <c r="O132" s="5">
        <f t="shared" si="87"/>
        <v>2.6993775892524159</v>
      </c>
      <c r="P132" s="48">
        <v>5.9</v>
      </c>
      <c r="Q132" s="10">
        <f t="shared" si="73"/>
        <v>0.55086535092282118</v>
      </c>
      <c r="R132" s="5">
        <f t="shared" si="74"/>
        <v>11.245785068933531</v>
      </c>
      <c r="S132" s="6">
        <f t="shared" si="75"/>
        <v>16.060739101003044</v>
      </c>
      <c r="T132" s="5">
        <f t="shared" si="88"/>
        <v>0.59527466934022466</v>
      </c>
      <c r="U132" s="41">
        <v>63</v>
      </c>
      <c r="V132" s="5">
        <f t="shared" si="89"/>
        <v>1.2279626734555049</v>
      </c>
      <c r="W132" s="7">
        <f t="shared" si="90"/>
        <v>0.77361648427696805</v>
      </c>
      <c r="X132" s="7">
        <f t="shared" si="91"/>
        <v>0.45434618917853686</v>
      </c>
      <c r="Y132" s="7">
        <f t="shared" si="92"/>
        <v>0.21686234088700335</v>
      </c>
      <c r="Z132" s="8">
        <v>0.23</v>
      </c>
      <c r="AA132" s="6">
        <f t="shared" si="93"/>
        <v>8.6592545030788184</v>
      </c>
      <c r="AB132" s="6">
        <f t="shared" si="76"/>
        <v>4.0904581547364556</v>
      </c>
      <c r="AC132" s="18">
        <f t="shared" si="94"/>
        <v>-0.59341194567807209</v>
      </c>
      <c r="AD132" s="19">
        <f t="shared" si="81"/>
        <v>2.1001332021917807</v>
      </c>
      <c r="AE132" s="19">
        <f t="shared" si="95"/>
        <v>0.26934962261708734</v>
      </c>
      <c r="AF132" s="19">
        <f t="shared" si="96"/>
        <v>15.432596589400568</v>
      </c>
      <c r="AG132" s="20">
        <f t="shared" si="97"/>
        <v>1.4019908725675048</v>
      </c>
      <c r="AH132" s="19">
        <f t="shared" si="98"/>
        <v>80.328159913981651</v>
      </c>
      <c r="AI132" s="19">
        <f t="shared" si="99"/>
        <v>10.710421321864221</v>
      </c>
      <c r="AJ132" s="19">
        <f t="shared" si="100"/>
        <v>0.98290490232828986</v>
      </c>
      <c r="AK132" s="21">
        <f t="shared" si="82"/>
        <v>511.19957770247277</v>
      </c>
      <c r="AL132" s="19">
        <f t="shared" si="101"/>
        <v>8.7312887871582348</v>
      </c>
      <c r="AM132" s="19">
        <f t="shared" si="102"/>
        <v>21.40290391924713</v>
      </c>
      <c r="AN132" s="22">
        <f t="shared" si="103"/>
        <v>2.4773899999999998</v>
      </c>
      <c r="AO132" s="23">
        <f t="shared" si="104"/>
        <v>8.2282766875717644E-2</v>
      </c>
      <c r="AP132" s="23">
        <f t="shared" si="105"/>
        <v>1.6497718000000001E-2</v>
      </c>
      <c r="AQ132" s="23">
        <f t="shared" si="77"/>
        <v>3.1639131882622108E-2</v>
      </c>
      <c r="AR132" s="24">
        <f t="shared" si="106"/>
        <v>0.72227348536616687</v>
      </c>
      <c r="AS132" s="24">
        <f t="shared" si="107"/>
        <v>0.1448160378277778</v>
      </c>
      <c r="AT132" s="25">
        <f t="shared" si="108"/>
        <v>4.5687963483423628</v>
      </c>
      <c r="AU132" s="25">
        <f t="shared" si="113"/>
        <v>-1.4000000000000077E-2</v>
      </c>
      <c r="AV132" s="25">
        <f t="shared" si="109"/>
        <v>4.582796348342363</v>
      </c>
      <c r="AW132" s="23">
        <f t="shared" si="110"/>
        <v>8.578530474319118</v>
      </c>
      <c r="AX132" s="24">
        <f t="shared" si="111"/>
        <v>1.3360965739106805</v>
      </c>
      <c r="AY132" s="24">
        <f t="shared" si="78"/>
        <v>0.56443826618955861</v>
      </c>
      <c r="AZ132" s="15"/>
      <c r="BB132" s="35">
        <f t="shared" si="112"/>
        <v>1.9005348401002391</v>
      </c>
    </row>
    <row r="133" spans="1:54" ht="15.75" thickBot="1" x14ac:dyDescent="0.3">
      <c r="A133" s="31">
        <v>124</v>
      </c>
      <c r="B133" s="32">
        <f t="shared" si="114"/>
        <v>3</v>
      </c>
      <c r="C133" s="32">
        <v>124</v>
      </c>
      <c r="D133" s="3">
        <f t="shared" si="83"/>
        <v>-34</v>
      </c>
      <c r="E133" s="4">
        <f t="shared" si="84"/>
        <v>20</v>
      </c>
      <c r="F133" s="48">
        <v>12.6</v>
      </c>
      <c r="G133" s="48">
        <v>17.7</v>
      </c>
      <c r="H133" s="48">
        <v>7.4</v>
      </c>
      <c r="I133" s="42">
        <v>1013</v>
      </c>
      <c r="J133" s="12">
        <f t="shared" si="79"/>
        <v>101.3</v>
      </c>
      <c r="K133" s="5">
        <f t="shared" si="85"/>
        <v>101.0984263372235</v>
      </c>
      <c r="L133" s="41">
        <v>8</v>
      </c>
      <c r="M133" s="12">
        <f t="shared" si="80"/>
        <v>2.2216</v>
      </c>
      <c r="N133" s="14">
        <f t="shared" si="86"/>
        <v>10</v>
      </c>
      <c r="O133" s="5">
        <f t="shared" si="87"/>
        <v>1.6611554395399484</v>
      </c>
      <c r="P133" s="48">
        <v>3.7</v>
      </c>
      <c r="Q133" s="10">
        <f t="shared" si="73"/>
        <v>0.34639089012791069</v>
      </c>
      <c r="R133" s="5">
        <f t="shared" si="74"/>
        <v>8.9753391970032848</v>
      </c>
      <c r="S133" s="6">
        <f t="shared" si="75"/>
        <v>15.914855918199743</v>
      </c>
      <c r="T133" s="5">
        <f t="shared" si="88"/>
        <v>0.41134575004842722</v>
      </c>
      <c r="U133" s="41">
        <v>76</v>
      </c>
      <c r="V133" s="5">
        <f t="shared" si="89"/>
        <v>1.4590282790395215</v>
      </c>
      <c r="W133" s="7">
        <f t="shared" si="90"/>
        <v>1.1088614920700364</v>
      </c>
      <c r="X133" s="7">
        <f t="shared" si="91"/>
        <v>0.35016678696948511</v>
      </c>
      <c r="Y133" s="7">
        <f t="shared" si="92"/>
        <v>0.19257651053996616</v>
      </c>
      <c r="Z133" s="8">
        <v>0.23</v>
      </c>
      <c r="AA133" s="6">
        <f t="shared" si="93"/>
        <v>6.9110111816925297</v>
      </c>
      <c r="AB133" s="6">
        <f t="shared" si="76"/>
        <v>2.592740811973465</v>
      </c>
      <c r="AC133" s="18">
        <f t="shared" si="94"/>
        <v>-0.59341194567807209</v>
      </c>
      <c r="AD133" s="19">
        <f t="shared" si="81"/>
        <v>2.1173474087671229</v>
      </c>
      <c r="AE133" s="19">
        <f t="shared" si="95"/>
        <v>0.27450453390560814</v>
      </c>
      <c r="AF133" s="19">
        <f t="shared" si="96"/>
        <v>15.727951249997155</v>
      </c>
      <c r="AG133" s="20">
        <f t="shared" si="97"/>
        <v>1.3982147949952719</v>
      </c>
      <c r="AH133" s="19">
        <f t="shared" si="98"/>
        <v>80.1118066059787</v>
      </c>
      <c r="AI133" s="19">
        <f t="shared" si="99"/>
        <v>10.681574214130494</v>
      </c>
      <c r="AJ133" s="19">
        <f t="shared" si="100"/>
        <v>0.98239681008447399</v>
      </c>
      <c r="AK133" s="21">
        <f t="shared" si="82"/>
        <v>506.556240868847</v>
      </c>
      <c r="AL133" s="19">
        <f t="shared" si="101"/>
        <v>8.651980594039907</v>
      </c>
      <c r="AM133" s="19">
        <f t="shared" si="102"/>
        <v>21.208496692696887</v>
      </c>
      <c r="AN133" s="22">
        <f t="shared" si="103"/>
        <v>2.4712513999999999</v>
      </c>
      <c r="AO133" s="23">
        <f t="shared" si="104"/>
        <v>9.57421445969978E-2</v>
      </c>
      <c r="AP133" s="23">
        <f t="shared" si="105"/>
        <v>1.3093426984126985E-2</v>
      </c>
      <c r="AQ133" s="23">
        <f t="shared" si="77"/>
        <v>2.0488500919473556E-2</v>
      </c>
      <c r="AR133" s="24">
        <f t="shared" si="106"/>
        <v>0.82372548282397628</v>
      </c>
      <c r="AS133" s="24">
        <f t="shared" si="107"/>
        <v>0.11265038515398661</v>
      </c>
      <c r="AT133" s="25">
        <f t="shared" si="108"/>
        <v>4.3182703697190643</v>
      </c>
      <c r="AU133" s="25">
        <f t="shared" si="113"/>
        <v>0.32200000000000001</v>
      </c>
      <c r="AV133" s="25">
        <f t="shared" si="109"/>
        <v>3.9962703697190642</v>
      </c>
      <c r="AW133" s="23">
        <f t="shared" si="110"/>
        <v>5.2310703134568</v>
      </c>
      <c r="AX133" s="24">
        <f t="shared" si="111"/>
        <v>1.3320497217692975</v>
      </c>
      <c r="AY133" s="24">
        <f t="shared" si="78"/>
        <v>0.20634701452569837</v>
      </c>
      <c r="AZ133" s="15"/>
      <c r="BB133" s="35">
        <f t="shared" si="112"/>
        <v>1.5383967362949957</v>
      </c>
    </row>
    <row r="134" spans="1:54" ht="15.75" thickBot="1" x14ac:dyDescent="0.3">
      <c r="A134" s="31">
        <v>125</v>
      </c>
      <c r="B134" s="32">
        <f t="shared" si="114"/>
        <v>4</v>
      </c>
      <c r="C134" s="32">
        <v>125</v>
      </c>
      <c r="D134" s="3">
        <f t="shared" si="83"/>
        <v>-34</v>
      </c>
      <c r="E134" s="4">
        <f t="shared" si="84"/>
        <v>20</v>
      </c>
      <c r="F134" s="48">
        <v>14.6</v>
      </c>
      <c r="G134" s="48">
        <v>21.9</v>
      </c>
      <c r="H134" s="48">
        <v>7.4</v>
      </c>
      <c r="I134" s="42">
        <v>1013</v>
      </c>
      <c r="J134" s="12">
        <f t="shared" si="79"/>
        <v>101.3</v>
      </c>
      <c r="K134" s="5">
        <f t="shared" si="85"/>
        <v>101.0984263372235</v>
      </c>
      <c r="L134" s="41">
        <v>10</v>
      </c>
      <c r="M134" s="12">
        <f t="shared" si="80"/>
        <v>2.7770000000000001</v>
      </c>
      <c r="N134" s="14">
        <f t="shared" si="86"/>
        <v>10</v>
      </c>
      <c r="O134" s="5">
        <f t="shared" si="87"/>
        <v>2.0764442994249355</v>
      </c>
      <c r="P134" s="48">
        <v>3.6</v>
      </c>
      <c r="Q134" s="10">
        <f t="shared" si="73"/>
        <v>0.33793136155908199</v>
      </c>
      <c r="R134" s="5">
        <f t="shared" si="74"/>
        <v>8.8053791462591455</v>
      </c>
      <c r="S134" s="6">
        <f t="shared" si="75"/>
        <v>15.77111638131942</v>
      </c>
      <c r="T134" s="5">
        <f t="shared" si="88"/>
        <v>0.40373623274570958</v>
      </c>
      <c r="U134" s="41">
        <v>73</v>
      </c>
      <c r="V134" s="5">
        <f t="shared" si="89"/>
        <v>1.6619224857720774</v>
      </c>
      <c r="W134" s="7">
        <f t="shared" si="90"/>
        <v>1.2132034146136164</v>
      </c>
      <c r="X134" s="7">
        <f t="shared" si="91"/>
        <v>0.44871907115846099</v>
      </c>
      <c r="Y134" s="7">
        <f t="shared" si="92"/>
        <v>0.18579628108755977</v>
      </c>
      <c r="Z134" s="8">
        <v>0.23</v>
      </c>
      <c r="AA134" s="6">
        <f t="shared" si="93"/>
        <v>6.780141942619542</v>
      </c>
      <c r="AB134" s="6">
        <f t="shared" si="76"/>
        <v>2.5328555774263672</v>
      </c>
      <c r="AC134" s="18">
        <f t="shared" si="94"/>
        <v>-0.59341194567807209</v>
      </c>
      <c r="AD134" s="19">
        <f t="shared" si="81"/>
        <v>2.1345616153424656</v>
      </c>
      <c r="AE134" s="19">
        <f t="shared" si="95"/>
        <v>0.27958424339076354</v>
      </c>
      <c r="AF134" s="19">
        <f t="shared" si="96"/>
        <v>16.018997164649132</v>
      </c>
      <c r="AG134" s="20">
        <f t="shared" si="97"/>
        <v>1.3944811036902838</v>
      </c>
      <c r="AH134" s="19">
        <f t="shared" si="98"/>
        <v>79.897881852198182</v>
      </c>
      <c r="AI134" s="19">
        <f t="shared" si="99"/>
        <v>10.653050913626425</v>
      </c>
      <c r="AJ134" s="19">
        <f t="shared" si="100"/>
        <v>0.98189487380097495</v>
      </c>
      <c r="AK134" s="21">
        <f t="shared" si="82"/>
        <v>501.98113445000348</v>
      </c>
      <c r="AL134" s="19">
        <f t="shared" si="101"/>
        <v>8.5738377764060605</v>
      </c>
      <c r="AM134" s="19">
        <f t="shared" si="102"/>
        <v>21.016946137152747</v>
      </c>
      <c r="AN134" s="22">
        <f t="shared" si="103"/>
        <v>2.4665293999999998</v>
      </c>
      <c r="AO134" s="23">
        <f t="shared" si="104"/>
        <v>0.10733129835629482</v>
      </c>
      <c r="AP134" s="23">
        <f t="shared" si="105"/>
        <v>1.1299806849315069E-2</v>
      </c>
      <c r="AQ134" s="23">
        <f t="shared" si="77"/>
        <v>1.9277369485048528E-2</v>
      </c>
      <c r="AR134" s="24">
        <f t="shared" si="106"/>
        <v>0.84774052350660933</v>
      </c>
      <c r="AS134" s="24">
        <f t="shared" si="107"/>
        <v>8.9249867658943813E-2</v>
      </c>
      <c r="AT134" s="25">
        <f t="shared" si="108"/>
        <v>4.2472863651931743</v>
      </c>
      <c r="AU134" s="25">
        <f t="shared" si="113"/>
        <v>0.47599999999999998</v>
      </c>
      <c r="AV134" s="25">
        <f t="shared" si="109"/>
        <v>3.7712863651931743</v>
      </c>
      <c r="AW134" s="23">
        <f t="shared" si="110"/>
        <v>6.4933977396888176</v>
      </c>
      <c r="AX134" s="24">
        <f t="shared" si="111"/>
        <v>1.2961825135845531</v>
      </c>
      <c r="AY134" s="24">
        <f t="shared" si="78"/>
        <v>0.26004835706194934</v>
      </c>
      <c r="AZ134" s="15"/>
      <c r="BB134" s="35">
        <f t="shared" si="112"/>
        <v>1.5562308706465025</v>
      </c>
    </row>
    <row r="135" spans="1:54" ht="15.75" thickBot="1" x14ac:dyDescent="0.3">
      <c r="A135" s="31">
        <v>126</v>
      </c>
      <c r="B135" s="32">
        <f t="shared" si="114"/>
        <v>5</v>
      </c>
      <c r="C135" s="32">
        <v>126</v>
      </c>
      <c r="D135" s="3">
        <f t="shared" si="83"/>
        <v>-34</v>
      </c>
      <c r="E135" s="4">
        <f t="shared" si="84"/>
        <v>20</v>
      </c>
      <c r="F135" s="48">
        <v>19.399999999999999</v>
      </c>
      <c r="G135" s="48">
        <v>22.8</v>
      </c>
      <c r="H135" s="48">
        <v>16</v>
      </c>
      <c r="I135" s="42">
        <v>1013</v>
      </c>
      <c r="J135" s="12">
        <f t="shared" si="79"/>
        <v>101.3</v>
      </c>
      <c r="K135" s="5">
        <f t="shared" si="85"/>
        <v>101.0984263372235</v>
      </c>
      <c r="L135" s="41">
        <v>8</v>
      </c>
      <c r="M135" s="12">
        <f t="shared" si="80"/>
        <v>2.2216</v>
      </c>
      <c r="N135" s="14">
        <f t="shared" si="86"/>
        <v>10</v>
      </c>
      <c r="O135" s="5">
        <f t="shared" si="87"/>
        <v>1.6611554395399484</v>
      </c>
      <c r="P135" s="48">
        <v>2.9</v>
      </c>
      <c r="Q135" s="10">
        <f t="shared" si="73"/>
        <v>0.27294472354349752</v>
      </c>
      <c r="R135" s="5">
        <f t="shared" si="74"/>
        <v>8.0495679656685457</v>
      </c>
      <c r="S135" s="6">
        <f t="shared" si="75"/>
        <v>15.629567335024968</v>
      </c>
      <c r="T135" s="5">
        <f t="shared" si="88"/>
        <v>0.34527943549021978</v>
      </c>
      <c r="U135" s="41">
        <v>78</v>
      </c>
      <c r="V135" s="5">
        <f t="shared" si="89"/>
        <v>2.2528311876532934</v>
      </c>
      <c r="W135" s="7">
        <f t="shared" si="90"/>
        <v>1.7572083263695688</v>
      </c>
      <c r="X135" s="7">
        <f t="shared" si="91"/>
        <v>0.49562286128372457</v>
      </c>
      <c r="Y135" s="7">
        <f t="shared" si="92"/>
        <v>0.15441637142020434</v>
      </c>
      <c r="Z135" s="8">
        <v>0.23</v>
      </c>
      <c r="AA135" s="6">
        <f t="shared" si="93"/>
        <v>6.19816733356478</v>
      </c>
      <c r="AB135" s="6">
        <f t="shared" si="76"/>
        <v>1.9163647959296151</v>
      </c>
      <c r="AC135" s="18">
        <f t="shared" si="94"/>
        <v>-0.59341194567807209</v>
      </c>
      <c r="AD135" s="19">
        <f t="shared" si="81"/>
        <v>2.1517758219178078</v>
      </c>
      <c r="AE135" s="19">
        <f t="shared" si="95"/>
        <v>0.28458723192339519</v>
      </c>
      <c r="AF135" s="19">
        <f t="shared" si="96"/>
        <v>16.305647292521275</v>
      </c>
      <c r="AG135" s="20">
        <f t="shared" si="97"/>
        <v>1.3907911733207425</v>
      </c>
      <c r="AH135" s="19">
        <f t="shared" si="98"/>
        <v>79.686464415326327</v>
      </c>
      <c r="AI135" s="19">
        <f t="shared" si="99"/>
        <v>10.624861922043511</v>
      </c>
      <c r="AJ135" s="19">
        <f t="shared" si="100"/>
        <v>0.98139923306792265</v>
      </c>
      <c r="AK135" s="21">
        <f t="shared" si="82"/>
        <v>497.4757494714633</v>
      </c>
      <c r="AL135" s="19">
        <f t="shared" si="101"/>
        <v>8.4968858009725938</v>
      </c>
      <c r="AM135" s="19">
        <f t="shared" si="102"/>
        <v>20.828314678871227</v>
      </c>
      <c r="AN135" s="22">
        <f t="shared" si="103"/>
        <v>2.4551965999999998</v>
      </c>
      <c r="AO135" s="23">
        <f t="shared" si="104"/>
        <v>0.14010346184663477</v>
      </c>
      <c r="AP135" s="23">
        <f t="shared" si="105"/>
        <v>8.5039783505154645E-3</v>
      </c>
      <c r="AQ135" s="23">
        <f t="shared" si="77"/>
        <v>1.3306964514709628E-2</v>
      </c>
      <c r="AR135" s="24">
        <f t="shared" si="106"/>
        <v>0.91325906048024219</v>
      </c>
      <c r="AS135" s="24">
        <f t="shared" si="107"/>
        <v>5.5432857806451241E-2</v>
      </c>
      <c r="AT135" s="25">
        <f t="shared" si="108"/>
        <v>4.2818025376351647</v>
      </c>
      <c r="AU135" s="25">
        <f t="shared" si="113"/>
        <v>0</v>
      </c>
      <c r="AV135" s="25">
        <f t="shared" si="109"/>
        <v>4.2818025376351647</v>
      </c>
      <c r="AW135" s="23">
        <f t="shared" si="110"/>
        <v>5.1095006684413997</v>
      </c>
      <c r="AX135" s="24">
        <f t="shared" si="111"/>
        <v>1.5927013595092987</v>
      </c>
      <c r="AY135" s="24">
        <f t="shared" si="78"/>
        <v>0.14037735652012656</v>
      </c>
      <c r="AZ135" s="15"/>
      <c r="BB135" s="35">
        <f t="shared" si="112"/>
        <v>1.7330787160294252</v>
      </c>
    </row>
    <row r="136" spans="1:54" ht="15.75" thickBot="1" x14ac:dyDescent="0.3">
      <c r="A136" s="31">
        <v>127</v>
      </c>
      <c r="B136" s="32">
        <f t="shared" si="114"/>
        <v>6</v>
      </c>
      <c r="C136" s="32">
        <v>127</v>
      </c>
      <c r="D136" s="3">
        <f t="shared" si="83"/>
        <v>-34</v>
      </c>
      <c r="E136" s="4">
        <f t="shared" si="84"/>
        <v>20</v>
      </c>
      <c r="F136" s="48">
        <v>14.6</v>
      </c>
      <c r="G136" s="48">
        <v>17.5</v>
      </c>
      <c r="H136" s="48">
        <v>11.8</v>
      </c>
      <c r="I136" s="42">
        <v>1013</v>
      </c>
      <c r="J136" s="12">
        <f t="shared" si="79"/>
        <v>101.3</v>
      </c>
      <c r="K136" s="5">
        <f t="shared" si="85"/>
        <v>101.0984263372235</v>
      </c>
      <c r="L136" s="41">
        <v>14</v>
      </c>
      <c r="M136" s="12">
        <f t="shared" si="80"/>
        <v>3.8877999999999999</v>
      </c>
      <c r="N136" s="14">
        <f t="shared" si="86"/>
        <v>10</v>
      </c>
      <c r="O136" s="5">
        <f t="shared" si="87"/>
        <v>2.9070220191949097</v>
      </c>
      <c r="P136" s="48">
        <v>0</v>
      </c>
      <c r="Q136" s="10">
        <f t="shared" si="73"/>
        <v>0</v>
      </c>
      <c r="R136" s="5">
        <f t="shared" si="74"/>
        <v>5.1606659339164009</v>
      </c>
      <c r="S136" s="6">
        <f t="shared" si="75"/>
        <v>15.490254867243468</v>
      </c>
      <c r="T136" s="5">
        <f t="shared" si="88"/>
        <v>9.9760127931769804E-2</v>
      </c>
      <c r="U136" s="41">
        <v>93</v>
      </c>
      <c r="V136" s="5">
        <f t="shared" si="89"/>
        <v>1.6619224857720774</v>
      </c>
      <c r="W136" s="7">
        <f t="shared" si="90"/>
        <v>1.545587911768032</v>
      </c>
      <c r="X136" s="7">
        <f t="shared" si="91"/>
        <v>0.11633457400404534</v>
      </c>
      <c r="Y136" s="7">
        <f t="shared" si="92"/>
        <v>0.16594965363248074</v>
      </c>
      <c r="Z136" s="8">
        <v>0.23</v>
      </c>
      <c r="AA136" s="6">
        <f t="shared" si="93"/>
        <v>3.9737127691156289</v>
      </c>
      <c r="AB136" s="6">
        <f t="shared" si="76"/>
        <v>0.55720353042918636</v>
      </c>
      <c r="AC136" s="18">
        <f t="shared" si="94"/>
        <v>-0.59341194567807209</v>
      </c>
      <c r="AD136" s="19">
        <f t="shared" si="81"/>
        <v>2.1689900284931505</v>
      </c>
      <c r="AE136" s="19">
        <f t="shared" si="95"/>
        <v>0.28951198948315449</v>
      </c>
      <c r="AF136" s="19">
        <f t="shared" si="96"/>
        <v>16.587815115820629</v>
      </c>
      <c r="AG136" s="20">
        <f t="shared" si="97"/>
        <v>1.3871464022459934</v>
      </c>
      <c r="AH136" s="19">
        <f t="shared" si="98"/>
        <v>79.477634415451845</v>
      </c>
      <c r="AI136" s="19">
        <f t="shared" si="99"/>
        <v>10.597017922060246</v>
      </c>
      <c r="AJ136" s="19">
        <f t="shared" si="100"/>
        <v>0.98091002454561227</v>
      </c>
      <c r="AK136" s="21">
        <f t="shared" si="82"/>
        <v>493.04155287249455</v>
      </c>
      <c r="AL136" s="19">
        <f t="shared" si="101"/>
        <v>8.4211497230622072</v>
      </c>
      <c r="AM136" s="19">
        <f t="shared" si="102"/>
        <v>20.642663735665604</v>
      </c>
      <c r="AN136" s="22">
        <f t="shared" si="103"/>
        <v>2.4665293999999998</v>
      </c>
      <c r="AO136" s="23">
        <f t="shared" si="104"/>
        <v>0.10733129835629482</v>
      </c>
      <c r="AP136" s="23">
        <f t="shared" si="105"/>
        <v>1.1299806849315069E-2</v>
      </c>
      <c r="AQ136" s="23">
        <f t="shared" si="77"/>
        <v>2.2468394539341914E-2</v>
      </c>
      <c r="AR136" s="24">
        <f t="shared" si="106"/>
        <v>0.82689947843399569</v>
      </c>
      <c r="AS136" s="24">
        <f t="shared" si="107"/>
        <v>8.7055728694215712E-2</v>
      </c>
      <c r="AT136" s="25">
        <f t="shared" si="108"/>
        <v>3.4165092386864426</v>
      </c>
      <c r="AU136" s="25">
        <f t="shared" si="113"/>
        <v>-0.52499999999999991</v>
      </c>
      <c r="AV136" s="25">
        <f t="shared" si="109"/>
        <v>3.9415092386864425</v>
      </c>
      <c r="AW136" s="23">
        <f t="shared" si="110"/>
        <v>9.0907568355643456</v>
      </c>
      <c r="AX136" s="24">
        <f t="shared" si="111"/>
        <v>1.321383776618513</v>
      </c>
      <c r="AY136" s="24">
        <f t="shared" si="78"/>
        <v>9.2067468131517685E-2</v>
      </c>
      <c r="AZ136" s="15"/>
      <c r="BB136" s="35">
        <f t="shared" si="112"/>
        <v>1.4134512447500307</v>
      </c>
    </row>
    <row r="137" spans="1:54" ht="15.75" thickBot="1" x14ac:dyDescent="0.3">
      <c r="A137" s="31">
        <v>128</v>
      </c>
      <c r="B137" s="32">
        <f t="shared" si="114"/>
        <v>7</v>
      </c>
      <c r="C137" s="32">
        <v>128</v>
      </c>
      <c r="D137" s="3">
        <f t="shared" si="83"/>
        <v>-34</v>
      </c>
      <c r="E137" s="4">
        <f t="shared" si="84"/>
        <v>20</v>
      </c>
      <c r="F137" s="48">
        <v>11.9</v>
      </c>
      <c r="G137" s="48">
        <v>16</v>
      </c>
      <c r="H137" s="48">
        <v>7.9</v>
      </c>
      <c r="I137" s="42">
        <v>1013</v>
      </c>
      <c r="J137" s="12">
        <f t="shared" si="79"/>
        <v>101.3</v>
      </c>
      <c r="K137" s="5">
        <f t="shared" si="85"/>
        <v>101.0984263372235</v>
      </c>
      <c r="L137" s="41">
        <v>9</v>
      </c>
      <c r="M137" s="12">
        <f t="shared" si="80"/>
        <v>2.4992999999999999</v>
      </c>
      <c r="N137" s="14">
        <f t="shared" si="86"/>
        <v>10</v>
      </c>
      <c r="O137" s="5">
        <f t="shared" si="87"/>
        <v>1.8687998694824419</v>
      </c>
      <c r="P137" s="48">
        <v>9.1</v>
      </c>
      <c r="Q137" s="10">
        <f t="shared" si="73"/>
        <v>0.86096545428823867</v>
      </c>
      <c r="R137" s="5">
        <f t="shared" si="74"/>
        <v>13.922713131988594</v>
      </c>
      <c r="S137" s="6">
        <f t="shared" si="75"/>
        <v>15.353224288427153</v>
      </c>
      <c r="T137" s="5">
        <f t="shared" si="88"/>
        <v>0.87421599366279479</v>
      </c>
      <c r="U137" s="41">
        <v>83</v>
      </c>
      <c r="V137" s="5">
        <f t="shared" si="89"/>
        <v>1.3933422503789294</v>
      </c>
      <c r="W137" s="7">
        <f t="shared" si="90"/>
        <v>1.1564740678145113</v>
      </c>
      <c r="X137" s="7">
        <f t="shared" si="91"/>
        <v>0.23686818256441811</v>
      </c>
      <c r="Y137" s="7">
        <f t="shared" si="92"/>
        <v>0.18944472201492099</v>
      </c>
      <c r="Z137" s="8">
        <v>0.23</v>
      </c>
      <c r="AA137" s="6">
        <f t="shared" si="93"/>
        <v>10.720489111631217</v>
      </c>
      <c r="AB137" s="6">
        <f t="shared" si="76"/>
        <v>5.3712770880305385</v>
      </c>
      <c r="AC137" s="18">
        <f t="shared" si="94"/>
        <v>-0.59341194567807209</v>
      </c>
      <c r="AD137" s="19">
        <f t="shared" si="81"/>
        <v>2.1862042350684927</v>
      </c>
      <c r="AE137" s="19">
        <f t="shared" si="95"/>
        <v>0.29435701599526604</v>
      </c>
      <c r="AF137" s="19">
        <f t="shared" si="96"/>
        <v>16.86541468659361</v>
      </c>
      <c r="AG137" s="20">
        <f t="shared" si="97"/>
        <v>1.3835482115491915</v>
      </c>
      <c r="AH137" s="19">
        <f t="shared" si="98"/>
        <v>79.271473274641849</v>
      </c>
      <c r="AI137" s="19">
        <f t="shared" si="99"/>
        <v>10.569529769952247</v>
      </c>
      <c r="AJ137" s="19">
        <f t="shared" si="100"/>
        <v>0.98042738193610979</v>
      </c>
      <c r="AK137" s="21">
        <f t="shared" si="82"/>
        <v>488.67998684600633</v>
      </c>
      <c r="AL137" s="19">
        <f t="shared" si="101"/>
        <v>8.3466541753297889</v>
      </c>
      <c r="AM137" s="19">
        <f t="shared" si="102"/>
        <v>20.460053689268594</v>
      </c>
      <c r="AN137" s="22">
        <f t="shared" si="103"/>
        <v>2.4729041</v>
      </c>
      <c r="AO137" s="23">
        <f t="shared" si="104"/>
        <v>9.194617868757636E-2</v>
      </c>
      <c r="AP137" s="23">
        <f t="shared" si="105"/>
        <v>1.386362857142857E-2</v>
      </c>
      <c r="AQ137" s="23">
        <f t="shared" si="77"/>
        <v>2.2672466641473751E-2</v>
      </c>
      <c r="AR137" s="24">
        <f t="shared" si="106"/>
        <v>0.80219216012905181</v>
      </c>
      <c r="AS137" s="24">
        <f t="shared" si="107"/>
        <v>0.12095439212030917</v>
      </c>
      <c r="AT137" s="25">
        <f t="shared" si="108"/>
        <v>5.3492120236006784</v>
      </c>
      <c r="AU137" s="25">
        <f t="shared" si="113"/>
        <v>-0.39200000000000002</v>
      </c>
      <c r="AV137" s="25">
        <f t="shared" si="109"/>
        <v>5.7412120236006787</v>
      </c>
      <c r="AW137" s="23">
        <f t="shared" si="110"/>
        <v>5.899403305977545</v>
      </c>
      <c r="AX137" s="24">
        <f t="shared" si="111"/>
        <v>1.8624075535202167</v>
      </c>
      <c r="AY137" s="24">
        <f t="shared" si="78"/>
        <v>0.16901936207371002</v>
      </c>
      <c r="AZ137" s="15"/>
      <c r="BB137" s="35">
        <f t="shared" si="112"/>
        <v>2.0314269155939266</v>
      </c>
    </row>
    <row r="138" spans="1:54" ht="15.75" thickBot="1" x14ac:dyDescent="0.3">
      <c r="A138" s="31">
        <v>129</v>
      </c>
      <c r="B138" s="32">
        <f t="shared" si="114"/>
        <v>8</v>
      </c>
      <c r="C138" s="32">
        <v>129</v>
      </c>
      <c r="D138" s="3">
        <f t="shared" si="83"/>
        <v>-34</v>
      </c>
      <c r="E138" s="4">
        <f t="shared" si="84"/>
        <v>20</v>
      </c>
      <c r="F138" s="48">
        <v>9</v>
      </c>
      <c r="G138" s="48">
        <v>11.6</v>
      </c>
      <c r="H138" s="48">
        <v>6.4</v>
      </c>
      <c r="I138" s="42">
        <v>1013</v>
      </c>
      <c r="J138" s="12">
        <f t="shared" si="79"/>
        <v>101.3</v>
      </c>
      <c r="K138" s="5">
        <f t="shared" si="85"/>
        <v>101.0984263372235</v>
      </c>
      <c r="L138" s="41">
        <v>18</v>
      </c>
      <c r="M138" s="12">
        <f t="shared" si="80"/>
        <v>4.9985999999999997</v>
      </c>
      <c r="N138" s="14">
        <f t="shared" si="86"/>
        <v>10</v>
      </c>
      <c r="O138" s="5">
        <f t="shared" si="87"/>
        <v>3.7375997389648838</v>
      </c>
      <c r="P138" s="48">
        <v>0</v>
      </c>
      <c r="Q138" s="10">
        <f t="shared" ref="Q138:Q201" si="115">P138/AI138</f>
        <v>0</v>
      </c>
      <c r="R138" s="5">
        <f t="shared" ref="R138:R201" si="116">AM138*(0.25+(0.5*(P138/AI138)))</f>
        <v>5.0701359645530264</v>
      </c>
      <c r="S138" s="6">
        <f t="shared" ref="S138:S201" si="117">(0.75+2*(E138)*10^-5)*(AM138)</f>
        <v>15.218520111202363</v>
      </c>
      <c r="T138" s="5">
        <f t="shared" si="88"/>
        <v>9.9760127931769804E-2</v>
      </c>
      <c r="U138" s="41">
        <v>93</v>
      </c>
      <c r="V138" s="5">
        <f t="shared" si="89"/>
        <v>1.1480605236983554</v>
      </c>
      <c r="W138" s="7">
        <f t="shared" si="90"/>
        <v>1.0676962870394706</v>
      </c>
      <c r="X138" s="7">
        <f t="shared" si="91"/>
        <v>8.0364236658884813E-2</v>
      </c>
      <c r="Y138" s="7">
        <f t="shared" si="92"/>
        <v>0.19533885377899973</v>
      </c>
      <c r="Z138" s="8">
        <v>0.23</v>
      </c>
      <c r="AA138" s="6">
        <f t="shared" si="93"/>
        <v>3.9040046927058305</v>
      </c>
      <c r="AB138" s="6">
        <f t="shared" ref="AB138:AB201" si="118">(4.903*10^-9)*(((G138+273.15)^4+(H138+273.15)^4 )/2)*Y138*(T138)</f>
        <v>0.60582746866087833</v>
      </c>
      <c r="AC138" s="18">
        <f t="shared" si="94"/>
        <v>-0.59341194567807209</v>
      </c>
      <c r="AD138" s="19">
        <f t="shared" si="81"/>
        <v>2.2034184416438354</v>
      </c>
      <c r="AE138" s="19">
        <f t="shared" si="95"/>
        <v>0.29912082218253216</v>
      </c>
      <c r="AF138" s="19">
        <f t="shared" si="96"/>
        <v>17.138360675542266</v>
      </c>
      <c r="AG138" s="20">
        <f t="shared" si="97"/>
        <v>1.3799980439535398</v>
      </c>
      <c r="AH138" s="19">
        <f t="shared" si="98"/>
        <v>79.068063654846895</v>
      </c>
      <c r="AI138" s="19">
        <f t="shared" si="99"/>
        <v>10.542408487312919</v>
      </c>
      <c r="AJ138" s="19">
        <f t="shared" si="100"/>
        <v>0.97995143595697809</v>
      </c>
      <c r="AK138" s="21">
        <f t="shared" si="82"/>
        <v>484.39246819079256</v>
      </c>
      <c r="AL138" s="19">
        <f t="shared" si="101"/>
        <v>8.2734233566987374</v>
      </c>
      <c r="AM138" s="19">
        <f t="shared" si="102"/>
        <v>20.280543858212106</v>
      </c>
      <c r="AN138" s="22">
        <f t="shared" si="103"/>
        <v>2.4797509999999998</v>
      </c>
      <c r="AO138" s="23">
        <f t="shared" si="104"/>
        <v>7.7554662865313012E-2</v>
      </c>
      <c r="AP138" s="23">
        <f t="shared" si="105"/>
        <v>1.8330797777777779E-2</v>
      </c>
      <c r="AQ138" s="23">
        <f t="shared" ref="AQ138:AQ201" si="119">(AP138)*(1+(0.34*(O138)))</f>
        <v>4.1625280674119483E-2</v>
      </c>
      <c r="AR138" s="24">
        <f t="shared" si="106"/>
        <v>0.65073585841776194</v>
      </c>
      <c r="AS138" s="24">
        <f t="shared" si="107"/>
        <v>0.15380774007257988</v>
      </c>
      <c r="AT138" s="25">
        <f t="shared" si="108"/>
        <v>3.2981772240449523</v>
      </c>
      <c r="AU138" s="25">
        <f t="shared" si="113"/>
        <v>0.14699999999999999</v>
      </c>
      <c r="AV138" s="25">
        <f t="shared" si="109"/>
        <v>3.1511772240449525</v>
      </c>
      <c r="AW138" s="23">
        <f t="shared" si="110"/>
        <v>11.920055864877376</v>
      </c>
      <c r="AX138" s="24">
        <f t="shared" si="111"/>
        <v>0.82693142009636944</v>
      </c>
      <c r="AY138" s="24">
        <f t="shared" ref="AY138:AY201" si="120">AP138/(AO138+AQ138)*AW138*X138</f>
        <v>0.14733953867380831</v>
      </c>
      <c r="AZ138" s="15"/>
      <c r="BB138" s="35">
        <f t="shared" si="112"/>
        <v>0.97427095877017778</v>
      </c>
    </row>
    <row r="139" spans="1:54" ht="15.75" thickBot="1" x14ac:dyDescent="0.3">
      <c r="A139" s="31">
        <v>130</v>
      </c>
      <c r="B139" s="32">
        <f t="shared" si="114"/>
        <v>9</v>
      </c>
      <c r="C139" s="32">
        <v>130</v>
      </c>
      <c r="D139" s="3">
        <f t="shared" si="83"/>
        <v>-34</v>
      </c>
      <c r="E139" s="4">
        <f t="shared" si="84"/>
        <v>20</v>
      </c>
      <c r="F139" s="48">
        <v>14</v>
      </c>
      <c r="G139" s="48">
        <v>16.899999999999999</v>
      </c>
      <c r="H139" s="48">
        <v>11.2</v>
      </c>
      <c r="I139" s="42">
        <v>1013</v>
      </c>
      <c r="J139" s="12">
        <f t="shared" ref="J139:J202" si="121">I139/10</f>
        <v>101.3</v>
      </c>
      <c r="K139" s="5">
        <f t="shared" si="85"/>
        <v>101.0984263372235</v>
      </c>
      <c r="L139" s="41">
        <v>9</v>
      </c>
      <c r="M139" s="12">
        <f t="shared" ref="M139:M202" si="122">0.2777*L139</f>
        <v>2.4992999999999999</v>
      </c>
      <c r="N139" s="14">
        <f t="shared" si="86"/>
        <v>10</v>
      </c>
      <c r="O139" s="5">
        <f t="shared" si="87"/>
        <v>1.8687998694824419</v>
      </c>
      <c r="P139" s="48">
        <v>0</v>
      </c>
      <c r="Q139" s="10">
        <f t="shared" si="115"/>
        <v>0</v>
      </c>
      <c r="R139" s="5">
        <f t="shared" si="116"/>
        <v>5.0260481178231311</v>
      </c>
      <c r="S139" s="6">
        <f t="shared" si="117"/>
        <v>15.08618603045791</v>
      </c>
      <c r="T139" s="5">
        <f t="shared" si="88"/>
        <v>9.9760127931769804E-2</v>
      </c>
      <c r="U139" s="41">
        <v>98</v>
      </c>
      <c r="V139" s="5">
        <f t="shared" si="89"/>
        <v>1.5986049564857534</v>
      </c>
      <c r="W139" s="7">
        <f t="shared" si="90"/>
        <v>1.5666328573560384</v>
      </c>
      <c r="X139" s="7">
        <f t="shared" si="91"/>
        <v>3.1972099129714993E-2</v>
      </c>
      <c r="Y139" s="7">
        <f t="shared" si="92"/>
        <v>0.16476871282736535</v>
      </c>
      <c r="Z139" s="8">
        <v>0.23</v>
      </c>
      <c r="AA139" s="6">
        <f t="shared" si="93"/>
        <v>3.870057050723811</v>
      </c>
      <c r="AB139" s="6">
        <f t="shared" si="118"/>
        <v>0.54864055896048514</v>
      </c>
      <c r="AC139" s="18">
        <f t="shared" si="94"/>
        <v>-0.59341194567807209</v>
      </c>
      <c r="AD139" s="19">
        <f t="shared" ref="AD139:AD202" si="123">(2*(3.1415927)/365)*((C139)-1)</f>
        <v>2.2206326482191781</v>
      </c>
      <c r="AE139" s="19">
        <f t="shared" si="95"/>
        <v>0.30380193045088022</v>
      </c>
      <c r="AF139" s="19">
        <f t="shared" si="96"/>
        <v>17.406568422762405</v>
      </c>
      <c r="AG139" s="20">
        <f t="shared" si="97"/>
        <v>1.3764973626204966</v>
      </c>
      <c r="AH139" s="19">
        <f t="shared" si="98"/>
        <v>78.8674893890433</v>
      </c>
      <c r="AI139" s="19">
        <f t="shared" si="99"/>
        <v>10.51566525187244</v>
      </c>
      <c r="AJ139" s="19">
        <f t="shared" si="100"/>
        <v>0.97948231431712207</v>
      </c>
      <c r="AK139" s="21">
        <f t="shared" si="82"/>
        <v>480.18038767776164</v>
      </c>
      <c r="AL139" s="19">
        <f t="shared" si="101"/>
        <v>8.2014810215361695</v>
      </c>
      <c r="AM139" s="19">
        <f t="shared" si="102"/>
        <v>20.104192471292524</v>
      </c>
      <c r="AN139" s="22">
        <f t="shared" si="103"/>
        <v>2.467946</v>
      </c>
      <c r="AO139" s="23">
        <f t="shared" si="104"/>
        <v>0.10373567376706178</v>
      </c>
      <c r="AP139" s="23">
        <f t="shared" si="105"/>
        <v>1.1784084285714286E-2</v>
      </c>
      <c r="AQ139" s="23">
        <f t="shared" si="119"/>
        <v>1.927159664525269E-2</v>
      </c>
      <c r="AR139" s="24">
        <f t="shared" si="106"/>
        <v>0.84332961311428811</v>
      </c>
      <c r="AS139" s="24">
        <f t="shared" si="107"/>
        <v>9.5799900658022907E-2</v>
      </c>
      <c r="AT139" s="25">
        <f t="shared" si="108"/>
        <v>3.3214164917633258</v>
      </c>
      <c r="AU139" s="25">
        <f t="shared" si="113"/>
        <v>0.30800000000000005</v>
      </c>
      <c r="AV139" s="25">
        <f t="shared" si="109"/>
        <v>3.0134164917633255</v>
      </c>
      <c r="AW139" s="23">
        <f t="shared" si="110"/>
        <v>5.8562670004672626</v>
      </c>
      <c r="AX139" s="24">
        <f t="shared" si="111"/>
        <v>1.0297240556118248</v>
      </c>
      <c r="AY139" s="24">
        <f t="shared" si="120"/>
        <v>1.793730028030335E-2</v>
      </c>
      <c r="AZ139" s="15"/>
      <c r="BB139" s="35">
        <f t="shared" si="112"/>
        <v>1.0476613558921282</v>
      </c>
    </row>
    <row r="140" spans="1:54" ht="15.75" thickBot="1" x14ac:dyDescent="0.3">
      <c r="A140" s="31">
        <v>131</v>
      </c>
      <c r="B140" s="32">
        <f t="shared" si="114"/>
        <v>10</v>
      </c>
      <c r="C140" s="32">
        <v>131</v>
      </c>
      <c r="D140" s="3">
        <f t="shared" si="83"/>
        <v>-34</v>
      </c>
      <c r="E140" s="4">
        <f t="shared" si="84"/>
        <v>20</v>
      </c>
      <c r="F140" s="48">
        <v>13.4</v>
      </c>
      <c r="G140" s="48">
        <v>15.6</v>
      </c>
      <c r="H140" s="48">
        <v>11.2</v>
      </c>
      <c r="I140" s="42">
        <v>1013</v>
      </c>
      <c r="J140" s="12">
        <f t="shared" si="121"/>
        <v>101.3</v>
      </c>
      <c r="K140" s="5">
        <f t="shared" si="85"/>
        <v>101.0984263372235</v>
      </c>
      <c r="L140" s="41">
        <v>14</v>
      </c>
      <c r="M140" s="12">
        <f t="shared" si="122"/>
        <v>3.8877999999999999</v>
      </c>
      <c r="N140" s="14">
        <f t="shared" si="86"/>
        <v>10</v>
      </c>
      <c r="O140" s="5">
        <f t="shared" si="87"/>
        <v>2.9070220191949097</v>
      </c>
      <c r="P140" s="48">
        <v>0</v>
      </c>
      <c r="Q140" s="10">
        <f t="shared" si="115"/>
        <v>0</v>
      </c>
      <c r="R140" s="5">
        <f t="shared" si="116"/>
        <v>4.9827641604221364</v>
      </c>
      <c r="S140" s="6">
        <f t="shared" si="117"/>
        <v>14.956264903923083</v>
      </c>
      <c r="T140" s="5">
        <f t="shared" si="88"/>
        <v>9.9760127931769804E-2</v>
      </c>
      <c r="U140" s="41">
        <v>94</v>
      </c>
      <c r="V140" s="5">
        <f t="shared" si="89"/>
        <v>1.5374138829184687</v>
      </c>
      <c r="W140" s="7">
        <f t="shared" si="90"/>
        <v>1.4451690499433605</v>
      </c>
      <c r="X140" s="7">
        <f t="shared" si="91"/>
        <v>9.2244832975108215E-2</v>
      </c>
      <c r="Y140" s="7">
        <f t="shared" si="92"/>
        <v>0.17169874219456985</v>
      </c>
      <c r="Z140" s="8">
        <v>0.23</v>
      </c>
      <c r="AA140" s="6">
        <f t="shared" si="93"/>
        <v>3.8367284035250453</v>
      </c>
      <c r="AB140" s="6">
        <f t="shared" si="118"/>
        <v>0.56642345134816319</v>
      </c>
      <c r="AC140" s="18">
        <f t="shared" si="94"/>
        <v>-0.59341194567807209</v>
      </c>
      <c r="AD140" s="19">
        <f t="shared" si="123"/>
        <v>2.2378468547945203</v>
      </c>
      <c r="AE140" s="19">
        <f t="shared" si="95"/>
        <v>0.30839887580665237</v>
      </c>
      <c r="AF140" s="19">
        <f t="shared" si="96"/>
        <v>17.669953990300414</v>
      </c>
      <c r="AG140" s="20">
        <f t="shared" si="97"/>
        <v>1.373047649828731</v>
      </c>
      <c r="AH140" s="19">
        <f t="shared" si="98"/>
        <v>78.669835405542841</v>
      </c>
      <c r="AI140" s="19">
        <f t="shared" si="99"/>
        <v>10.489311387405712</v>
      </c>
      <c r="AJ140" s="19">
        <f t="shared" si="100"/>
        <v>0.97902014169473639</v>
      </c>
      <c r="AK140" s="21">
        <f t="shared" si="82"/>
        <v>476.04510943175086</v>
      </c>
      <c r="AL140" s="19">
        <f t="shared" si="101"/>
        <v>8.1308504690943053</v>
      </c>
      <c r="AM140" s="19">
        <f t="shared" si="102"/>
        <v>19.931056641688546</v>
      </c>
      <c r="AN140" s="22">
        <f t="shared" si="103"/>
        <v>2.4693625999999997</v>
      </c>
      <c r="AO140" s="23">
        <f t="shared" si="104"/>
        <v>0.10024300673232435</v>
      </c>
      <c r="AP140" s="23">
        <f t="shared" si="105"/>
        <v>1.2311729850746269E-2</v>
      </c>
      <c r="AQ140" s="23">
        <f t="shared" si="119"/>
        <v>2.4480489572715817E-2</v>
      </c>
      <c r="AR140" s="24">
        <f t="shared" si="106"/>
        <v>0.8037219104823432</v>
      </c>
      <c r="AS140" s="24">
        <f t="shared" si="107"/>
        <v>9.8712193094997E-2</v>
      </c>
      <c r="AT140" s="25">
        <f t="shared" si="108"/>
        <v>3.2703049521768821</v>
      </c>
      <c r="AU140" s="25">
        <f t="shared" si="113"/>
        <v>-2.1000000000000053E-2</v>
      </c>
      <c r="AV140" s="25">
        <f t="shared" si="109"/>
        <v>3.291304952176882</v>
      </c>
      <c r="AW140" s="23">
        <f t="shared" si="110"/>
        <v>9.1288200184069055</v>
      </c>
      <c r="AX140" s="24">
        <f t="shared" si="111"/>
        <v>1.0712456340529339</v>
      </c>
      <c r="AY140" s="24">
        <f t="shared" si="120"/>
        <v>8.3124203004982036E-2</v>
      </c>
      <c r="AZ140" s="15"/>
      <c r="BB140" s="35">
        <f t="shared" si="112"/>
        <v>1.1543698370579161</v>
      </c>
    </row>
    <row r="141" spans="1:54" ht="15.75" thickBot="1" x14ac:dyDescent="0.3">
      <c r="A141" s="31">
        <v>132</v>
      </c>
      <c r="B141" s="32">
        <f t="shared" si="114"/>
        <v>11</v>
      </c>
      <c r="C141" s="32">
        <v>132</v>
      </c>
      <c r="D141" s="3">
        <f t="shared" si="83"/>
        <v>-34</v>
      </c>
      <c r="E141" s="4">
        <f t="shared" si="84"/>
        <v>20</v>
      </c>
      <c r="F141" s="48">
        <v>13.7</v>
      </c>
      <c r="G141" s="48">
        <v>18.2</v>
      </c>
      <c r="H141" s="48">
        <v>9.1</v>
      </c>
      <c r="I141" s="42">
        <v>1013</v>
      </c>
      <c r="J141" s="12">
        <f t="shared" si="121"/>
        <v>101.3</v>
      </c>
      <c r="K141" s="5">
        <f t="shared" si="85"/>
        <v>101.0984263372235</v>
      </c>
      <c r="L141" s="41">
        <v>20</v>
      </c>
      <c r="M141" s="12">
        <f t="shared" si="122"/>
        <v>5.5540000000000003</v>
      </c>
      <c r="N141" s="14">
        <f t="shared" si="86"/>
        <v>10</v>
      </c>
      <c r="O141" s="5">
        <f t="shared" si="87"/>
        <v>4.1528885988498709</v>
      </c>
      <c r="P141" s="48">
        <v>9.4</v>
      </c>
      <c r="Q141" s="10">
        <f t="shared" si="115"/>
        <v>0.89837313060712609</v>
      </c>
      <c r="R141" s="5">
        <f t="shared" si="116"/>
        <v>13.816760199764433</v>
      </c>
      <c r="S141" s="6">
        <f t="shared" si="117"/>
        <v>14.828798733284806</v>
      </c>
      <c r="T141" s="5">
        <f t="shared" si="88"/>
        <v>0.90786495623642083</v>
      </c>
      <c r="U141" s="41">
        <v>62</v>
      </c>
      <c r="V141" s="5">
        <f t="shared" si="89"/>
        <v>1.5677474624654297</v>
      </c>
      <c r="W141" s="7">
        <f t="shared" si="90"/>
        <v>0.97200342672856643</v>
      </c>
      <c r="X141" s="7">
        <f t="shared" si="91"/>
        <v>0.5957440357368633</v>
      </c>
      <c r="Y141" s="7">
        <f t="shared" si="92"/>
        <v>0.20197367220751</v>
      </c>
      <c r="Z141" s="8">
        <v>0.23</v>
      </c>
      <c r="AA141" s="6">
        <f t="shared" si="93"/>
        <v>10.638905353818613</v>
      </c>
      <c r="AB141" s="6">
        <f t="shared" si="118"/>
        <v>6.0918594038632845</v>
      </c>
      <c r="AC141" s="18">
        <f t="shared" si="94"/>
        <v>-0.59341194567807209</v>
      </c>
      <c r="AD141" s="19">
        <f t="shared" si="123"/>
        <v>2.255061061369863</v>
      </c>
      <c r="AE141" s="19">
        <f t="shared" si="95"/>
        <v>0.31291020680372678</v>
      </c>
      <c r="AF141" s="19">
        <f t="shared" si="96"/>
        <v>17.928434216419323</v>
      </c>
      <c r="AG141" s="20">
        <f t="shared" si="97"/>
        <v>1.3696504055330014</v>
      </c>
      <c r="AH141" s="19">
        <f t="shared" si="98"/>
        <v>78.475187645422636</v>
      </c>
      <c r="AI141" s="19">
        <f t="shared" si="99"/>
        <v>10.463358352723018</v>
      </c>
      <c r="AJ141" s="19">
        <f t="shared" si="100"/>
        <v>0.9785650397173471</v>
      </c>
      <c r="AK141" s="21">
        <f t="shared" si="82"/>
        <v>471.98797033050181</v>
      </c>
      <c r="AL141" s="19">
        <f t="shared" si="101"/>
        <v>8.061554533244971</v>
      </c>
      <c r="AM141" s="19">
        <f t="shared" si="102"/>
        <v>19.76119234179745</v>
      </c>
      <c r="AN141" s="22">
        <f t="shared" si="103"/>
        <v>2.4686542999999999</v>
      </c>
      <c r="AO141" s="23">
        <f t="shared" si="104"/>
        <v>0.10197662102479851</v>
      </c>
      <c r="AP141" s="23">
        <f t="shared" si="105"/>
        <v>1.2042129927007299E-2</v>
      </c>
      <c r="AQ141" s="23">
        <f t="shared" si="119"/>
        <v>2.9045402114118029E-2</v>
      </c>
      <c r="AR141" s="24">
        <f t="shared" si="106"/>
        <v>0.77831664159755387</v>
      </c>
      <c r="AS141" s="24">
        <f t="shared" si="107"/>
        <v>9.1909204563568617E-2</v>
      </c>
      <c r="AT141" s="25">
        <f t="shared" si="108"/>
        <v>4.5470459499553284</v>
      </c>
      <c r="AU141" s="25">
        <f t="shared" si="113"/>
        <v>-7.6999999999999985E-2</v>
      </c>
      <c r="AV141" s="25">
        <f t="shared" si="109"/>
        <v>4.6240459499553284</v>
      </c>
      <c r="AW141" s="23">
        <f t="shared" si="110"/>
        <v>13.027534816887012</v>
      </c>
      <c r="AX141" s="24">
        <f t="shared" si="111"/>
        <v>1.4578679219532691</v>
      </c>
      <c r="AY141" s="24">
        <f t="shared" si="120"/>
        <v>0.71331433711355197</v>
      </c>
      <c r="AZ141" s="15"/>
      <c r="BB141" s="35">
        <f t="shared" si="112"/>
        <v>2.1711822590668213</v>
      </c>
    </row>
    <row r="142" spans="1:54" ht="15.75" thickBot="1" x14ac:dyDescent="0.3">
      <c r="A142" s="31">
        <v>133</v>
      </c>
      <c r="B142" s="32">
        <f t="shared" si="114"/>
        <v>12</v>
      </c>
      <c r="C142" s="32">
        <v>133</v>
      </c>
      <c r="D142" s="3">
        <f t="shared" si="83"/>
        <v>-34</v>
      </c>
      <c r="E142" s="4">
        <f t="shared" si="84"/>
        <v>20</v>
      </c>
      <c r="F142" s="48">
        <v>12.3</v>
      </c>
      <c r="G142" s="48">
        <v>16.5</v>
      </c>
      <c r="H142" s="48">
        <v>8.1</v>
      </c>
      <c r="I142" s="42">
        <v>1013</v>
      </c>
      <c r="J142" s="12">
        <f t="shared" si="121"/>
        <v>101.3</v>
      </c>
      <c r="K142" s="5">
        <f t="shared" si="85"/>
        <v>101.0984263372235</v>
      </c>
      <c r="L142" s="41">
        <v>27</v>
      </c>
      <c r="M142" s="12">
        <f t="shared" si="122"/>
        <v>7.4979000000000005</v>
      </c>
      <c r="N142" s="14">
        <f t="shared" si="86"/>
        <v>10</v>
      </c>
      <c r="O142" s="5">
        <f t="shared" si="87"/>
        <v>5.606399608447326</v>
      </c>
      <c r="P142" s="48">
        <v>8.6999999999999993</v>
      </c>
      <c r="Q142" s="10">
        <f t="shared" si="115"/>
        <v>0.83350756118407854</v>
      </c>
      <c r="R142" s="5">
        <f t="shared" si="116"/>
        <v>13.064809886495024</v>
      </c>
      <c r="S142" s="6">
        <f t="shared" si="117"/>
        <v>14.703828645891774</v>
      </c>
      <c r="T142" s="5">
        <f t="shared" si="88"/>
        <v>0.84951706263226689</v>
      </c>
      <c r="U142" s="41">
        <v>40</v>
      </c>
      <c r="V142" s="5">
        <f t="shared" si="89"/>
        <v>1.4305514812420033</v>
      </c>
      <c r="W142" s="7">
        <f t="shared" si="90"/>
        <v>0.57222059249680135</v>
      </c>
      <c r="X142" s="7">
        <f t="shared" si="91"/>
        <v>0.85833088874520191</v>
      </c>
      <c r="Y142" s="7">
        <f t="shared" si="92"/>
        <v>0.2340966307762718</v>
      </c>
      <c r="Z142" s="8">
        <v>0.23</v>
      </c>
      <c r="AA142" s="6">
        <f t="shared" si="93"/>
        <v>10.059903612601168</v>
      </c>
      <c r="AB142" s="6">
        <f t="shared" si="118"/>
        <v>6.4820612362970627</v>
      </c>
      <c r="AC142" s="18">
        <f t="shared" si="94"/>
        <v>-0.59341194567807209</v>
      </c>
      <c r="AD142" s="19">
        <f t="shared" si="123"/>
        <v>2.2722752679452052</v>
      </c>
      <c r="AE142" s="19">
        <f t="shared" si="95"/>
        <v>0.31733448651845753</v>
      </c>
      <c r="AF142" s="19">
        <f t="shared" si="96"/>
        <v>18.181926771458738</v>
      </c>
      <c r="AG142" s="20">
        <f t="shared" si="97"/>
        <v>1.3663071458025946</v>
      </c>
      <c r="AH142" s="19">
        <f t="shared" si="98"/>
        <v>78.283632973054281</v>
      </c>
      <c r="AI142" s="19">
        <f t="shared" si="99"/>
        <v>10.437817729740571</v>
      </c>
      <c r="AJ142" s="19">
        <f t="shared" si="100"/>
        <v>0.97811712694393482</v>
      </c>
      <c r="AK142" s="21">
        <f t="shared" ref="AK142:AK205" si="124">898*(AJ142)*(SIN(AC142)*SIN(AE142)*AG142+(COS(AC142)*COS(AE142)*SIN(AG142)))</f>
        <v>468.01027942231877</v>
      </c>
      <c r="AL142" s="19">
        <f t="shared" si="101"/>
        <v>7.993615572533205</v>
      </c>
      <c r="AM142" s="19">
        <f t="shared" si="102"/>
        <v>19.594654378853644</v>
      </c>
      <c r="AN142" s="22">
        <f t="shared" si="103"/>
        <v>2.4719596999999998</v>
      </c>
      <c r="AO142" s="23">
        <f t="shared" si="104"/>
        <v>9.4099276312127098E-2</v>
      </c>
      <c r="AP142" s="23">
        <f t="shared" si="105"/>
        <v>1.3412778861788616E-2</v>
      </c>
      <c r="AQ142" s="23">
        <f t="shared" si="119"/>
        <v>3.8979894235822189E-2</v>
      </c>
      <c r="AR142" s="24">
        <f t="shared" si="106"/>
        <v>0.70709244673434835</v>
      </c>
      <c r="AS142" s="24">
        <f t="shared" si="107"/>
        <v>0.10078796558891916</v>
      </c>
      <c r="AT142" s="25">
        <f t="shared" si="108"/>
        <v>3.5778423763041056</v>
      </c>
      <c r="AU142" s="25">
        <f t="shared" si="113"/>
        <v>-0.15399999999999997</v>
      </c>
      <c r="AV142" s="25">
        <f t="shared" si="109"/>
        <v>3.7318423763041055</v>
      </c>
      <c r="AW142" s="23">
        <f t="shared" si="110"/>
        <v>17.673413826979314</v>
      </c>
      <c r="AX142" s="24">
        <f t="shared" si="111"/>
        <v>1.06747596115252</v>
      </c>
      <c r="AY142" s="24">
        <f t="shared" si="120"/>
        <v>1.5289168516775353</v>
      </c>
      <c r="AZ142" s="15"/>
      <c r="BB142" s="35">
        <f t="shared" si="112"/>
        <v>2.5963928128300555</v>
      </c>
    </row>
    <row r="143" spans="1:54" ht="15.75" thickBot="1" x14ac:dyDescent="0.3">
      <c r="A143" s="31">
        <v>134</v>
      </c>
      <c r="B143" s="32">
        <f t="shared" si="114"/>
        <v>13</v>
      </c>
      <c r="C143" s="32">
        <v>134</v>
      </c>
      <c r="D143" s="3">
        <f t="shared" si="83"/>
        <v>-34</v>
      </c>
      <c r="E143" s="4">
        <f t="shared" si="84"/>
        <v>20</v>
      </c>
      <c r="F143" s="48">
        <v>11.5</v>
      </c>
      <c r="G143" s="48">
        <v>17.399999999999999</v>
      </c>
      <c r="H143" s="48">
        <v>5.6</v>
      </c>
      <c r="I143" s="42">
        <v>1013</v>
      </c>
      <c r="J143" s="12">
        <f t="shared" si="121"/>
        <v>101.3</v>
      </c>
      <c r="K143" s="5">
        <f t="shared" si="85"/>
        <v>101.0984263372235</v>
      </c>
      <c r="L143" s="41">
        <v>9</v>
      </c>
      <c r="M143" s="12">
        <f t="shared" si="122"/>
        <v>2.4992999999999999</v>
      </c>
      <c r="N143" s="14">
        <f t="shared" si="86"/>
        <v>10</v>
      </c>
      <c r="O143" s="5">
        <f t="shared" si="87"/>
        <v>1.8687998694824419</v>
      </c>
      <c r="P143" s="48">
        <v>6.6</v>
      </c>
      <c r="Q143" s="10">
        <f t="shared" si="115"/>
        <v>0.63384129309896797</v>
      </c>
      <c r="R143" s="5">
        <f t="shared" si="116"/>
        <v>11.016116486292523</v>
      </c>
      <c r="S143" s="6">
        <f t="shared" si="117"/>
        <v>14.581394877091256</v>
      </c>
      <c r="T143" s="5">
        <f t="shared" si="88"/>
        <v>0.66991321007703031</v>
      </c>
      <c r="U143" s="41">
        <v>72</v>
      </c>
      <c r="V143" s="5">
        <f t="shared" si="89"/>
        <v>1.3569858487369229</v>
      </c>
      <c r="W143" s="7">
        <f t="shared" si="90"/>
        <v>0.9770298110905844</v>
      </c>
      <c r="X143" s="7">
        <f t="shared" si="91"/>
        <v>0.37995603764633845</v>
      </c>
      <c r="Y143" s="7">
        <f t="shared" si="92"/>
        <v>0.20161725433647643</v>
      </c>
      <c r="Z143" s="8">
        <v>0.23</v>
      </c>
      <c r="AA143" s="6">
        <f t="shared" si="93"/>
        <v>8.4824096944452432</v>
      </c>
      <c r="AB143" s="6">
        <f t="shared" si="118"/>
        <v>4.3588407819182198</v>
      </c>
      <c r="AC143" s="18">
        <f t="shared" si="94"/>
        <v>-0.59341194567807209</v>
      </c>
      <c r="AD143" s="19">
        <f t="shared" si="123"/>
        <v>2.2894894745205479</v>
      </c>
      <c r="AE143" s="19">
        <f t="shared" si="95"/>
        <v>0.32167029355033344</v>
      </c>
      <c r="AF143" s="19">
        <f t="shared" si="96"/>
        <v>18.430350215168371</v>
      </c>
      <c r="AG143" s="20">
        <f t="shared" si="97"/>
        <v>1.3630194011394234</v>
      </c>
      <c r="AH143" s="19">
        <f t="shared" si="98"/>
        <v>78.095259079737914</v>
      </c>
      <c r="AI143" s="19">
        <f t="shared" si="99"/>
        <v>10.412701210631722</v>
      </c>
      <c r="AJ143" s="19">
        <f t="shared" si="100"/>
        <v>0.97767651884911766</v>
      </c>
      <c r="AK143" s="21">
        <f t="shared" si="124"/>
        <v>464.11331736386416</v>
      </c>
      <c r="AL143" s="19">
        <f t="shared" si="101"/>
        <v>7.9270554605748007</v>
      </c>
      <c r="AM143" s="19">
        <f t="shared" si="102"/>
        <v>19.431496371390267</v>
      </c>
      <c r="AN143" s="22">
        <f t="shared" si="103"/>
        <v>2.4738484999999999</v>
      </c>
      <c r="AO143" s="23">
        <f t="shared" si="104"/>
        <v>8.9835196210684434E-2</v>
      </c>
      <c r="AP143" s="23">
        <f t="shared" si="105"/>
        <v>1.4345841739130435E-2</v>
      </c>
      <c r="AQ143" s="23">
        <f t="shared" si="119"/>
        <v>2.3461074176829366E-2</v>
      </c>
      <c r="AR143" s="24">
        <f t="shared" si="106"/>
        <v>0.79292280234305956</v>
      </c>
      <c r="AS143" s="24">
        <f t="shared" si="107"/>
        <v>0.12662236532643592</v>
      </c>
      <c r="AT143" s="25">
        <f t="shared" si="108"/>
        <v>4.1235689125270234</v>
      </c>
      <c r="AU143" s="25">
        <f t="shared" si="113"/>
        <v>7.6999999999999985E-2</v>
      </c>
      <c r="AV143" s="25">
        <f t="shared" si="109"/>
        <v>4.0465689125270234</v>
      </c>
      <c r="AW143" s="23">
        <f t="shared" si="110"/>
        <v>5.9076918950972876</v>
      </c>
      <c r="AX143" s="24">
        <f t="shared" si="111"/>
        <v>1.2970142520834378</v>
      </c>
      <c r="AY143" s="24">
        <f t="shared" si="120"/>
        <v>0.28422456426392201</v>
      </c>
      <c r="AZ143" s="15"/>
      <c r="BB143" s="35">
        <f t="shared" si="112"/>
        <v>1.5812388163473599</v>
      </c>
    </row>
    <row r="144" spans="1:54" ht="15.75" thickBot="1" x14ac:dyDescent="0.3">
      <c r="A144" s="31">
        <v>135</v>
      </c>
      <c r="B144" s="32">
        <f t="shared" si="114"/>
        <v>14</v>
      </c>
      <c r="C144" s="32">
        <v>135</v>
      </c>
      <c r="D144" s="3">
        <f t="shared" si="83"/>
        <v>-34</v>
      </c>
      <c r="E144" s="4">
        <f t="shared" si="84"/>
        <v>20</v>
      </c>
      <c r="F144" s="48">
        <v>13.4</v>
      </c>
      <c r="G144" s="48">
        <v>19.8</v>
      </c>
      <c r="H144" s="48">
        <v>7.1</v>
      </c>
      <c r="I144" s="42">
        <v>1013</v>
      </c>
      <c r="J144" s="12">
        <f t="shared" si="121"/>
        <v>101.3</v>
      </c>
      <c r="K144" s="5">
        <f t="shared" si="85"/>
        <v>101.0984263372235</v>
      </c>
      <c r="L144" s="41">
        <v>4</v>
      </c>
      <c r="M144" s="12">
        <f t="shared" si="122"/>
        <v>1.1108</v>
      </c>
      <c r="N144" s="14">
        <f t="shared" si="86"/>
        <v>10</v>
      </c>
      <c r="O144" s="5">
        <f t="shared" si="87"/>
        <v>0.83057771976997419</v>
      </c>
      <c r="P144" s="48">
        <v>0</v>
      </c>
      <c r="Q144" s="10">
        <f t="shared" si="115"/>
        <v>0</v>
      </c>
      <c r="R144" s="5">
        <f t="shared" si="116"/>
        <v>4.8179426816504956</v>
      </c>
      <c r="S144" s="6">
        <f t="shared" si="117"/>
        <v>14.461536753242127</v>
      </c>
      <c r="T144" s="5">
        <f t="shared" si="88"/>
        <v>9.9760127931769749E-2</v>
      </c>
      <c r="U144" s="41">
        <v>68</v>
      </c>
      <c r="V144" s="5">
        <f t="shared" si="89"/>
        <v>1.5374138829184687</v>
      </c>
      <c r="W144" s="7">
        <f t="shared" si="90"/>
        <v>1.0454414403845589</v>
      </c>
      <c r="X144" s="7">
        <f t="shared" si="91"/>
        <v>0.49197244253390982</v>
      </c>
      <c r="Y144" s="7">
        <f t="shared" si="92"/>
        <v>0.1968544369128496</v>
      </c>
      <c r="Z144" s="8">
        <v>0.23</v>
      </c>
      <c r="AA144" s="6">
        <f t="shared" si="93"/>
        <v>3.7098158648708814</v>
      </c>
      <c r="AB144" s="6">
        <f t="shared" si="118"/>
        <v>0.65154774180566544</v>
      </c>
      <c r="AC144" s="18">
        <f t="shared" si="94"/>
        <v>-0.59341194567807209</v>
      </c>
      <c r="AD144" s="19">
        <f t="shared" si="123"/>
        <v>2.3067036810958901</v>
      </c>
      <c r="AE144" s="19">
        <f t="shared" si="95"/>
        <v>0.32591622304615386</v>
      </c>
      <c r="AF144" s="19">
        <f t="shared" si="96"/>
        <v>18.673624055388991</v>
      </c>
      <c r="AG144" s="20">
        <f t="shared" si="97"/>
        <v>1.3597887146764183</v>
      </c>
      <c r="AH144" s="19">
        <f t="shared" si="98"/>
        <v>77.910154380477664</v>
      </c>
      <c r="AI144" s="19">
        <f t="shared" si="99"/>
        <v>10.388020584063689</v>
      </c>
      <c r="AJ144" s="19">
        <f t="shared" si="100"/>
        <v>0.97724332780938028</v>
      </c>
      <c r="AK144" s="21">
        <f t="shared" si="124"/>
        <v>460.29833587947792</v>
      </c>
      <c r="AL144" s="19">
        <f t="shared" si="101"/>
        <v>7.8618955768214835</v>
      </c>
      <c r="AM144" s="19">
        <f t="shared" si="102"/>
        <v>19.271770726601982</v>
      </c>
      <c r="AN144" s="22">
        <f t="shared" si="103"/>
        <v>2.4693625999999997</v>
      </c>
      <c r="AO144" s="23">
        <f t="shared" si="104"/>
        <v>0.10024300673232435</v>
      </c>
      <c r="AP144" s="23">
        <f t="shared" si="105"/>
        <v>1.2311729850746269E-2</v>
      </c>
      <c r="AQ144" s="23">
        <f t="shared" si="119"/>
        <v>1.5788518342737565E-2</v>
      </c>
      <c r="AR144" s="24">
        <f t="shared" si="106"/>
        <v>0.86392906296350225</v>
      </c>
      <c r="AS144" s="24">
        <f t="shared" si="107"/>
        <v>0.10610676574992609</v>
      </c>
      <c r="AT144" s="25">
        <f t="shared" si="108"/>
        <v>3.0582681230652158</v>
      </c>
      <c r="AU144" s="25">
        <f t="shared" si="113"/>
        <v>-0.13300000000000003</v>
      </c>
      <c r="AV144" s="25">
        <f t="shared" si="109"/>
        <v>3.1912681230652158</v>
      </c>
      <c r="AW144" s="23">
        <f t="shared" si="110"/>
        <v>2.6082342909734013</v>
      </c>
      <c r="AX144" s="24">
        <f t="shared" si="111"/>
        <v>1.1164943047347631</v>
      </c>
      <c r="AY144" s="24">
        <f t="shared" si="120"/>
        <v>0.13615401546245259</v>
      </c>
      <c r="AZ144" s="15"/>
      <c r="BB144" s="35">
        <f t="shared" si="112"/>
        <v>1.2526483201972156</v>
      </c>
    </row>
    <row r="145" spans="1:54" ht="15.75" thickBot="1" x14ac:dyDescent="0.3">
      <c r="A145" s="31">
        <v>136</v>
      </c>
      <c r="B145" s="32">
        <f t="shared" si="114"/>
        <v>15</v>
      </c>
      <c r="C145" s="32">
        <v>136</v>
      </c>
      <c r="D145" s="3">
        <f t="shared" si="83"/>
        <v>-34</v>
      </c>
      <c r="E145" s="4">
        <f t="shared" si="84"/>
        <v>20</v>
      </c>
      <c r="F145" s="48">
        <v>9.6</v>
      </c>
      <c r="G145" s="48">
        <v>15.4</v>
      </c>
      <c r="H145" s="48">
        <v>3.9</v>
      </c>
      <c r="I145" s="42">
        <v>1013</v>
      </c>
      <c r="J145" s="12">
        <f t="shared" si="121"/>
        <v>101.3</v>
      </c>
      <c r="K145" s="5">
        <f t="shared" si="85"/>
        <v>101.0984263372235</v>
      </c>
      <c r="L145" s="41">
        <v>3</v>
      </c>
      <c r="M145" s="12">
        <f t="shared" si="122"/>
        <v>0.83309999999999995</v>
      </c>
      <c r="N145" s="14">
        <f t="shared" si="86"/>
        <v>10</v>
      </c>
      <c r="O145" s="5">
        <f t="shared" si="87"/>
        <v>0.62293328982748053</v>
      </c>
      <c r="P145" s="48">
        <v>4.5</v>
      </c>
      <c r="Q145" s="10">
        <f t="shared" si="115"/>
        <v>0.43420418493195762</v>
      </c>
      <c r="R145" s="5">
        <f t="shared" si="116"/>
        <v>8.92890341637065</v>
      </c>
      <c r="S145" s="6">
        <f t="shared" si="117"/>
        <v>14.344292675444493</v>
      </c>
      <c r="T145" s="5">
        <f t="shared" si="88"/>
        <v>0.49033558745878392</v>
      </c>
      <c r="U145" s="41">
        <v>73</v>
      </c>
      <c r="V145" s="5">
        <f t="shared" si="89"/>
        <v>1.19543348545098</v>
      </c>
      <c r="W145" s="7">
        <f t="shared" si="90"/>
        <v>0.87266644437921537</v>
      </c>
      <c r="X145" s="7">
        <f t="shared" si="91"/>
        <v>0.32276704107176468</v>
      </c>
      <c r="Y145" s="7">
        <f t="shared" si="92"/>
        <v>0.20921673536024335</v>
      </c>
      <c r="Z145" s="8">
        <v>0.23</v>
      </c>
      <c r="AA145" s="6">
        <f t="shared" si="93"/>
        <v>6.8752556306054009</v>
      </c>
      <c r="AB145" s="6">
        <f t="shared" si="118"/>
        <v>3.2251159229449522</v>
      </c>
      <c r="AC145" s="18">
        <f t="shared" si="94"/>
        <v>-0.59341194567807209</v>
      </c>
      <c r="AD145" s="19">
        <f t="shared" si="123"/>
        <v>2.3239178876712328</v>
      </c>
      <c r="AE145" s="19">
        <f t="shared" si="95"/>
        <v>0.33007088774545285</v>
      </c>
      <c r="AF145" s="19">
        <f t="shared" si="96"/>
        <v>18.911668807950811</v>
      </c>
      <c r="AG145" s="20">
        <f t="shared" si="97"/>
        <v>1.3566166402573794</v>
      </c>
      <c r="AH145" s="19">
        <f t="shared" si="98"/>
        <v>77.728407903965334</v>
      </c>
      <c r="AI145" s="19">
        <f t="shared" si="99"/>
        <v>10.363787720528711</v>
      </c>
      <c r="AJ145" s="19">
        <f t="shared" si="100"/>
        <v>0.97681766309132789</v>
      </c>
      <c r="AK145" s="21">
        <f t="shared" si="124"/>
        <v>456.56655724330523</v>
      </c>
      <c r="AL145" s="19">
        <f t="shared" si="101"/>
        <v>7.7981567977156541</v>
      </c>
      <c r="AM145" s="19">
        <f t="shared" si="102"/>
        <v>19.115528618662704</v>
      </c>
      <c r="AN145" s="22">
        <f t="shared" si="103"/>
        <v>2.4783344</v>
      </c>
      <c r="AO145" s="23">
        <f t="shared" si="104"/>
        <v>8.036282422702698E-2</v>
      </c>
      <c r="AP145" s="23">
        <f t="shared" si="105"/>
        <v>1.7185122916666667E-2</v>
      </c>
      <c r="AQ145" s="23">
        <f t="shared" si="119"/>
        <v>2.0824885869220055E-2</v>
      </c>
      <c r="AR145" s="24">
        <f t="shared" si="106"/>
        <v>0.79419550210779566</v>
      </c>
      <c r="AS145" s="24">
        <f t="shared" si="107"/>
        <v>0.16983409250313736</v>
      </c>
      <c r="AT145" s="25">
        <f t="shared" si="108"/>
        <v>3.6501397076604487</v>
      </c>
      <c r="AU145" s="25">
        <f t="shared" si="113"/>
        <v>-0.34300000000000008</v>
      </c>
      <c r="AV145" s="25">
        <f t="shared" si="109"/>
        <v>3.9931397076604487</v>
      </c>
      <c r="AW145" s="23">
        <f t="shared" si="110"/>
        <v>1.9824609647974982</v>
      </c>
      <c r="AX145" s="24">
        <f t="shared" si="111"/>
        <v>1.2796229577057747</v>
      </c>
      <c r="AY145" s="24">
        <f t="shared" si="120"/>
        <v>0.10867226040251791</v>
      </c>
      <c r="AZ145" s="15"/>
      <c r="BB145" s="35">
        <f t="shared" si="112"/>
        <v>1.3882952181082926</v>
      </c>
    </row>
    <row r="146" spans="1:54" ht="15.75" thickBot="1" x14ac:dyDescent="0.3">
      <c r="A146" s="31">
        <v>137</v>
      </c>
      <c r="B146" s="32">
        <f t="shared" si="114"/>
        <v>16</v>
      </c>
      <c r="C146" s="32">
        <v>137</v>
      </c>
      <c r="D146" s="3">
        <f t="shared" si="83"/>
        <v>-34</v>
      </c>
      <c r="E146" s="4">
        <f t="shared" si="84"/>
        <v>20</v>
      </c>
      <c r="F146" s="48">
        <v>8.5</v>
      </c>
      <c r="G146" s="48">
        <v>15</v>
      </c>
      <c r="H146" s="48">
        <v>2</v>
      </c>
      <c r="I146" s="42">
        <v>1013</v>
      </c>
      <c r="J146" s="12">
        <f t="shared" si="121"/>
        <v>101.3</v>
      </c>
      <c r="K146" s="5">
        <f t="shared" si="85"/>
        <v>101.0984263372235</v>
      </c>
      <c r="L146" s="41">
        <v>4</v>
      </c>
      <c r="M146" s="12">
        <f t="shared" si="122"/>
        <v>1.1108</v>
      </c>
      <c r="N146" s="14">
        <f t="shared" si="86"/>
        <v>10</v>
      </c>
      <c r="O146" s="5">
        <f t="shared" si="87"/>
        <v>0.83057771976997419</v>
      </c>
      <c r="P146" s="48">
        <v>3.5</v>
      </c>
      <c r="Q146" s="10">
        <f t="shared" si="115"/>
        <v>0.33849081940643838</v>
      </c>
      <c r="R146" s="5">
        <f t="shared" si="116"/>
        <v>7.9500752266327668</v>
      </c>
      <c r="S146" s="6">
        <f t="shared" si="117"/>
        <v>14.22970010402339</v>
      </c>
      <c r="T146" s="5">
        <f t="shared" si="88"/>
        <v>0.40423947641170843</v>
      </c>
      <c r="U146" s="41">
        <v>74</v>
      </c>
      <c r="V146" s="5">
        <f t="shared" si="89"/>
        <v>1.1098529327171371</v>
      </c>
      <c r="W146" s="7">
        <f t="shared" si="90"/>
        <v>0.82129117021068143</v>
      </c>
      <c r="X146" s="7">
        <f t="shared" si="91"/>
        <v>0.28856176250645571</v>
      </c>
      <c r="Y146" s="7">
        <f t="shared" si="92"/>
        <v>0.21312483719762423</v>
      </c>
      <c r="Z146" s="8">
        <v>0.23</v>
      </c>
      <c r="AA146" s="6">
        <f t="shared" si="93"/>
        <v>6.1215579245072309</v>
      </c>
      <c r="AB146" s="6">
        <f t="shared" si="118"/>
        <v>2.6666097552680248</v>
      </c>
      <c r="AC146" s="18">
        <f t="shared" si="94"/>
        <v>-0.59341194567807209</v>
      </c>
      <c r="AD146" s="19">
        <f t="shared" si="123"/>
        <v>2.341132094246575</v>
      </c>
      <c r="AE146" s="19">
        <f t="shared" si="95"/>
        <v>0.33413291904481052</v>
      </c>
      <c r="AF146" s="19">
        <f t="shared" si="96"/>
        <v>19.144406057654049</v>
      </c>
      <c r="AG146" s="20">
        <f t="shared" si="97"/>
        <v>1.3535047404000498</v>
      </c>
      <c r="AH146" s="19">
        <f t="shared" si="98"/>
        <v>77.550109175872976</v>
      </c>
      <c r="AI146" s="19">
        <f t="shared" si="99"/>
        <v>10.340014556783064</v>
      </c>
      <c r="AJ146" s="19">
        <f t="shared" si="100"/>
        <v>0.97639963084194192</v>
      </c>
      <c r="AK146" s="21">
        <f t="shared" si="124"/>
        <v>452.91917378542627</v>
      </c>
      <c r="AL146" s="19">
        <f t="shared" si="101"/>
        <v>7.7358594882550813</v>
      </c>
      <c r="AM146" s="19">
        <f t="shared" si="102"/>
        <v>18.96281996804823</v>
      </c>
      <c r="AN146" s="22">
        <f t="shared" si="103"/>
        <v>2.4809315000000001</v>
      </c>
      <c r="AO146" s="23">
        <f t="shared" si="104"/>
        <v>7.5278963532419127E-2</v>
      </c>
      <c r="AP146" s="23">
        <f t="shared" si="105"/>
        <v>1.9409079999999999E-2</v>
      </c>
      <c r="AQ146" s="23">
        <f t="shared" si="119"/>
        <v>2.4890134799139221E-2</v>
      </c>
      <c r="AR146" s="24">
        <f t="shared" si="106"/>
        <v>0.75151882952212257</v>
      </c>
      <c r="AS146" s="24">
        <f t="shared" si="107"/>
        <v>0.19376314974660358</v>
      </c>
      <c r="AT146" s="25">
        <f t="shared" si="108"/>
        <v>3.4549481692392061</v>
      </c>
      <c r="AU146" s="25">
        <f t="shared" si="113"/>
        <v>-3.5000000000000003E-2</v>
      </c>
      <c r="AV146" s="25">
        <f t="shared" si="109"/>
        <v>3.4899481692392063</v>
      </c>
      <c r="AW146" s="23">
        <f t="shared" si="110"/>
        <v>2.653602938562218</v>
      </c>
      <c r="AX146" s="24">
        <f t="shared" si="111"/>
        <v>1.057168149640376</v>
      </c>
      <c r="AY146" s="24">
        <f t="shared" si="120"/>
        <v>0.14836993519151645</v>
      </c>
      <c r="AZ146" s="15"/>
      <c r="BB146" s="35">
        <f t="shared" si="112"/>
        <v>1.2055380848318924</v>
      </c>
    </row>
    <row r="147" spans="1:54" ht="15.75" thickBot="1" x14ac:dyDescent="0.3">
      <c r="A147" s="31">
        <v>138</v>
      </c>
      <c r="B147" s="32">
        <f t="shared" si="114"/>
        <v>17</v>
      </c>
      <c r="C147" s="32">
        <v>138</v>
      </c>
      <c r="D147" s="3">
        <f t="shared" si="83"/>
        <v>-34</v>
      </c>
      <c r="E147" s="4">
        <f t="shared" si="84"/>
        <v>20</v>
      </c>
      <c r="F147" s="48">
        <v>9.1</v>
      </c>
      <c r="G147" s="48">
        <v>13.5</v>
      </c>
      <c r="H147" s="48">
        <v>4.5999999999999996</v>
      </c>
      <c r="I147" s="42">
        <v>1013</v>
      </c>
      <c r="J147" s="12">
        <f t="shared" si="121"/>
        <v>101.3</v>
      </c>
      <c r="K147" s="5">
        <f t="shared" si="85"/>
        <v>101.0984263372235</v>
      </c>
      <c r="L147" s="41">
        <v>11</v>
      </c>
      <c r="M147" s="12">
        <f t="shared" si="122"/>
        <v>3.0547</v>
      </c>
      <c r="N147" s="14">
        <f t="shared" si="86"/>
        <v>10</v>
      </c>
      <c r="O147" s="5">
        <f t="shared" si="87"/>
        <v>2.2840887293674292</v>
      </c>
      <c r="P147" s="48">
        <v>4.7</v>
      </c>
      <c r="Q147" s="10">
        <f t="shared" si="115"/>
        <v>0.45557145612387817</v>
      </c>
      <c r="R147" s="5">
        <f t="shared" si="116"/>
        <v>8.9889142091206633</v>
      </c>
      <c r="S147" s="6">
        <f t="shared" si="117"/>
        <v>14.117795543800133</v>
      </c>
      <c r="T147" s="5">
        <f t="shared" si="88"/>
        <v>0.50955588070844593</v>
      </c>
      <c r="U147" s="41">
        <v>79</v>
      </c>
      <c r="V147" s="5">
        <f t="shared" si="89"/>
        <v>1.1558394015593825</v>
      </c>
      <c r="W147" s="7">
        <f t="shared" si="90"/>
        <v>0.91311312723191218</v>
      </c>
      <c r="X147" s="7">
        <f t="shared" si="91"/>
        <v>0.24272627432747029</v>
      </c>
      <c r="Y147" s="7">
        <f t="shared" si="92"/>
        <v>0.20622026575842858</v>
      </c>
      <c r="Z147" s="8">
        <v>0.23</v>
      </c>
      <c r="AA147" s="6">
        <f t="shared" si="93"/>
        <v>6.9214639410229113</v>
      </c>
      <c r="AB147" s="6">
        <f t="shared" si="118"/>
        <v>3.2723563068683199</v>
      </c>
      <c r="AC147" s="18">
        <f t="shared" si="94"/>
        <v>-0.59341194567807209</v>
      </c>
      <c r="AD147" s="19">
        <f t="shared" si="123"/>
        <v>2.3583463008219177</v>
      </c>
      <c r="AE147" s="19">
        <f t="shared" si="95"/>
        <v>0.33810096807863355</v>
      </c>
      <c r="AF147" s="19">
        <f t="shared" si="96"/>
        <v>19.371758520193072</v>
      </c>
      <c r="AG147" s="20">
        <f t="shared" si="97"/>
        <v>1.3504545841447744</v>
      </c>
      <c r="AH147" s="19">
        <f t="shared" si="98"/>
        <v>77.375348095590269</v>
      </c>
      <c r="AI147" s="19">
        <f t="shared" si="99"/>
        <v>10.316713079412036</v>
      </c>
      <c r="AJ147" s="19">
        <f t="shared" si="100"/>
        <v>0.97598933408081467</v>
      </c>
      <c r="AK147" s="21">
        <f t="shared" si="124"/>
        <v>449.35734742305561</v>
      </c>
      <c r="AL147" s="19">
        <f t="shared" si="101"/>
        <v>7.6750234939857904</v>
      </c>
      <c r="AM147" s="19">
        <f t="shared" si="102"/>
        <v>18.813693421908493</v>
      </c>
      <c r="AN147" s="22">
        <f t="shared" si="103"/>
        <v>2.4795148999999999</v>
      </c>
      <c r="AO147" s="23">
        <f t="shared" si="104"/>
        <v>7.8016783691494354E-2</v>
      </c>
      <c r="AP147" s="23">
        <f t="shared" si="105"/>
        <v>1.8129360439560441E-2</v>
      </c>
      <c r="AQ147" s="23">
        <f t="shared" si="119"/>
        <v>3.2208443508777954E-2</v>
      </c>
      <c r="AR147" s="24">
        <f t="shared" si="106"/>
        <v>0.70779426518888244</v>
      </c>
      <c r="AS147" s="24">
        <f t="shared" si="107"/>
        <v>0.16447560055032168</v>
      </c>
      <c r="AT147" s="25">
        <f t="shared" si="108"/>
        <v>3.6491076341545914</v>
      </c>
      <c r="AU147" s="25">
        <f t="shared" si="113"/>
        <v>-0.161</v>
      </c>
      <c r="AV147" s="25">
        <f t="shared" si="109"/>
        <v>3.8101076341545914</v>
      </c>
      <c r="AW147" s="23">
        <f t="shared" si="110"/>
        <v>7.2818981807675751</v>
      </c>
      <c r="AX147" s="24">
        <f t="shared" si="111"/>
        <v>1.0876209427928829</v>
      </c>
      <c r="AY147" s="24">
        <f t="shared" si="120"/>
        <v>0.29071194231859621</v>
      </c>
      <c r="AZ147" s="15"/>
      <c r="BB147" s="35">
        <f t="shared" si="112"/>
        <v>1.3783328851114791</v>
      </c>
    </row>
    <row r="148" spans="1:54" ht="15.75" thickBot="1" x14ac:dyDescent="0.3">
      <c r="A148" s="31">
        <v>139</v>
      </c>
      <c r="B148" s="32">
        <f t="shared" si="114"/>
        <v>18</v>
      </c>
      <c r="C148" s="32">
        <v>139</v>
      </c>
      <c r="D148" s="3">
        <f t="shared" ref="D148:D211" si="125">$B$7</f>
        <v>-34</v>
      </c>
      <c r="E148" s="4">
        <f t="shared" ref="E148:E211" si="126">$B$8</f>
        <v>20</v>
      </c>
      <c r="F148" s="48">
        <v>6.2</v>
      </c>
      <c r="G148" s="48">
        <v>13.5</v>
      </c>
      <c r="H148" s="48">
        <v>-1.2</v>
      </c>
      <c r="I148" s="42">
        <v>1013</v>
      </c>
      <c r="J148" s="12">
        <f t="shared" si="121"/>
        <v>101.3</v>
      </c>
      <c r="K148" s="5">
        <f t="shared" ref="K148:K211" si="127">101.32*(((288.15-(0.006*E148))/288.15)^(5.255877))</f>
        <v>101.0984263372235</v>
      </c>
      <c r="L148" s="41">
        <v>4</v>
      </c>
      <c r="M148" s="12">
        <f t="shared" si="122"/>
        <v>1.1108</v>
      </c>
      <c r="N148" s="14">
        <f t="shared" ref="N148:N211" si="128">N139</f>
        <v>10</v>
      </c>
      <c r="O148" s="5">
        <f t="shared" ref="O148:O211" si="129">(4.868*M148)/(LN(67.75*N148-5.42))</f>
        <v>0.83057771976997419</v>
      </c>
      <c r="P148" s="48">
        <v>8.3000000000000007</v>
      </c>
      <c r="Q148" s="10">
        <f t="shared" si="115"/>
        <v>0.8063031293816858</v>
      </c>
      <c r="R148" s="5">
        <f t="shared" si="116"/>
        <v>12.193161646506853</v>
      </c>
      <c r="S148" s="6">
        <f t="shared" si="117"/>
        <v>14.008614530181221</v>
      </c>
      <c r="T148" s="5">
        <f t="shared" ref="T148:T211" si="130">(1.35*(R148/S148))-0.35</f>
        <v>0.82504612517675657</v>
      </c>
      <c r="U148" s="41">
        <v>74</v>
      </c>
      <c r="V148" s="5">
        <f t="shared" ref="V148:V211" si="131">(0.6108*(2.718282^(17.27*(F148)/(F148+237.3))))</f>
        <v>0.94813657076383451</v>
      </c>
      <c r="W148" s="7">
        <f t="shared" ref="W148:W211" si="132">((U148)/100)*(V148)</f>
        <v>0.70162106236523758</v>
      </c>
      <c r="X148" s="7">
        <f t="shared" ref="X148:X211" si="133">V148-W148</f>
        <v>0.24651550839859693</v>
      </c>
      <c r="Y148" s="7">
        <f t="shared" ref="Y148:Y211" si="134">0.34+(-0.14*(W148^0.5))</f>
        <v>0.22273204690812304</v>
      </c>
      <c r="Z148" s="8">
        <v>0.23</v>
      </c>
      <c r="AA148" s="6">
        <f t="shared" ref="AA148:AA211" si="135">(1-Z148)*R148</f>
        <v>9.3887344678102771</v>
      </c>
      <c r="AB148" s="6">
        <f t="shared" si="118"/>
        <v>5.5056372000855465</v>
      </c>
      <c r="AC148" s="18">
        <f t="shared" ref="AC148:AC211" si="136">RADIANS(D148)</f>
        <v>-0.59341194567807209</v>
      </c>
      <c r="AD148" s="19">
        <f t="shared" si="123"/>
        <v>2.3755605073972599</v>
      </c>
      <c r="AE148" s="19">
        <f t="shared" ref="AE148:AE211" si="137">(0.006918-0.399912*COS(AD148)+0.070257*SIN(AD148)-0.006758*COS(2*AD148)+0.000907*SIN(2*AD148)-0.002697*COS(3*AD148)+0.00148*SIN(3*AD148))</f>
        <v>0.3419737068139157</v>
      </c>
      <c r="AF148" s="19">
        <f t="shared" ref="AF148:AF211" si="138">DEGREES(AE148)</f>
        <v>19.593650104881572</v>
      </c>
      <c r="AG148" s="20">
        <f t="shared" ref="AG148:AG211" si="139">ACOS(-(SIN(AC148)*SIN(AE148)-SIN(3.1416/180*(-0.8333-(0.0347*SQRT(0)))))/(COS(AC148)*COS(AE148)))</f>
        <v>1.3474677447917494</v>
      </c>
      <c r="AH148" s="19">
        <f t="shared" ref="AH148:AH211" si="140">DEGREES(AG148)</f>
        <v>77.204214806578349</v>
      </c>
      <c r="AI148" s="19">
        <f t="shared" ref="AI148:AI211" si="141">2*(AH148)/15</f>
        <v>10.29389530754378</v>
      </c>
      <c r="AJ148" s="19">
        <f t="shared" ref="AJ148:AJ211" si="142">(1.00011+0.034221*COS(AD148)+0.00128*SIN(AD148)+0.000719*COS(2*AD148)+0.000777*SIN(2*AD148))</f>
        <v>0.97558687269433608</v>
      </c>
      <c r="AK148" s="21">
        <f t="shared" si="124"/>
        <v>445.88220921776406</v>
      </c>
      <c r="AL148" s="19">
        <f t="shared" ref="AL148:AL211" si="143">AK148*0.01708</f>
        <v>7.615668133439411</v>
      </c>
      <c r="AM148" s="19">
        <f t="shared" ref="AM148:AM211" si="144">AK148*0.041868</f>
        <v>18.668196335529348</v>
      </c>
      <c r="AN148" s="22">
        <f t="shared" ref="AN148:AN211" si="145">2.501-(F148*0.002361)</f>
        <v>2.4863618000000001</v>
      </c>
      <c r="AO148" s="23">
        <f t="shared" ref="AO148:AO211" si="146">((4098/(F148+237.3)^2)*(0.6108*(2.718282)^(17.27*F148/(F148+237.3))))</f>
        <v>6.5530717201492505E-2</v>
      </c>
      <c r="AP148" s="23">
        <f t="shared" ref="AP148:AP211" si="147">0.0016286*(J148)/F148</f>
        <v>2.6609222580645162E-2</v>
      </c>
      <c r="AQ148" s="23">
        <f t="shared" si="119"/>
        <v>3.4123571902045707E-2</v>
      </c>
      <c r="AR148" s="24">
        <f t="shared" ref="AR148:AR211" si="148">AO148/(AO148+AQ148)</f>
        <v>0.65758049945454722</v>
      </c>
      <c r="AS148" s="24">
        <f t="shared" ref="AS148:AS211" si="149">AP148/(AO148+AQ148)</f>
        <v>0.26701532688672208</v>
      </c>
      <c r="AT148" s="25">
        <f t="shared" ref="AT148:AT211" si="150">(AA148-AB148)</f>
        <v>3.8830972677247306</v>
      </c>
      <c r="AU148" s="25">
        <f t="shared" si="113"/>
        <v>-0.161</v>
      </c>
      <c r="AV148" s="25">
        <f t="shared" ref="AV148:AV211" si="151">(AT148-AU148)</f>
        <v>4.0440972677247302</v>
      </c>
      <c r="AW148" s="23">
        <f t="shared" ref="AW148:AW211" si="152">(900*O148)/(F148+273.2)</f>
        <v>2.675447200404355</v>
      </c>
      <c r="AX148" s="24">
        <f t="shared" ref="AX148:AX211" si="153">AO148/(AO148+AQ148)*(1/AN148)*(AV148)</f>
        <v>1.069562563723911</v>
      </c>
      <c r="AY148" s="24">
        <f t="shared" si="120"/>
        <v>0.17610708223896035</v>
      </c>
      <c r="AZ148" s="15"/>
      <c r="BB148" s="35">
        <f t="shared" ref="BB148:BB211" si="154">(AX148+AY148)</f>
        <v>1.2456696459628713</v>
      </c>
    </row>
    <row r="149" spans="1:54" ht="15.75" thickBot="1" x14ac:dyDescent="0.3">
      <c r="A149" s="31">
        <v>140</v>
      </c>
      <c r="B149" s="32">
        <f t="shared" si="114"/>
        <v>19</v>
      </c>
      <c r="C149" s="32">
        <v>140</v>
      </c>
      <c r="D149" s="3">
        <f t="shared" si="125"/>
        <v>-34</v>
      </c>
      <c r="E149" s="4">
        <f t="shared" si="126"/>
        <v>20</v>
      </c>
      <c r="F149" s="48">
        <v>6.8</v>
      </c>
      <c r="G149" s="48">
        <v>16.399999999999999</v>
      </c>
      <c r="H149" s="48">
        <v>-2.7</v>
      </c>
      <c r="I149" s="42">
        <v>1013</v>
      </c>
      <c r="J149" s="12">
        <f t="shared" si="121"/>
        <v>101.3</v>
      </c>
      <c r="K149" s="5">
        <f t="shared" si="127"/>
        <v>101.0984263372235</v>
      </c>
      <c r="L149" s="41">
        <v>4</v>
      </c>
      <c r="M149" s="12">
        <f t="shared" si="122"/>
        <v>1.1108</v>
      </c>
      <c r="N149" s="14">
        <f t="shared" si="128"/>
        <v>10</v>
      </c>
      <c r="O149" s="5">
        <f t="shared" si="129"/>
        <v>0.83057771976997419</v>
      </c>
      <c r="P149" s="48">
        <v>8.1</v>
      </c>
      <c r="Q149" s="10">
        <f t="shared" si="115"/>
        <v>0.78858416168042877</v>
      </c>
      <c r="R149" s="5">
        <f t="shared" si="116"/>
        <v>11.936396541271398</v>
      </c>
      <c r="S149" s="6">
        <f t="shared" si="117"/>
        <v>13.902191616090073</v>
      </c>
      <c r="T149" s="5">
        <f t="shared" si="130"/>
        <v>0.809107554816484</v>
      </c>
      <c r="U149" s="41">
        <v>70</v>
      </c>
      <c r="V149" s="5">
        <f t="shared" si="131"/>
        <v>0.98818261572420207</v>
      </c>
      <c r="W149" s="7">
        <f t="shared" si="132"/>
        <v>0.69172783100694146</v>
      </c>
      <c r="X149" s="7">
        <f t="shared" si="133"/>
        <v>0.29645478471726061</v>
      </c>
      <c r="Y149" s="7">
        <f t="shared" si="134"/>
        <v>0.22356175247052174</v>
      </c>
      <c r="Z149" s="8">
        <v>0.23</v>
      </c>
      <c r="AA149" s="6">
        <f t="shared" si="135"/>
        <v>9.191025336778976</v>
      </c>
      <c r="AB149" s="6">
        <f t="shared" si="118"/>
        <v>5.4893271615931676</v>
      </c>
      <c r="AC149" s="18">
        <f t="shared" si="136"/>
        <v>-0.59341194567807209</v>
      </c>
      <c r="AD149" s="19">
        <f t="shared" si="123"/>
        <v>2.3927747139726026</v>
      </c>
      <c r="AE149" s="19">
        <f t="shared" si="137"/>
        <v>0.34574982915643676</v>
      </c>
      <c r="AF149" s="19">
        <f t="shared" si="138"/>
        <v>19.810005978033082</v>
      </c>
      <c r="AG149" s="20">
        <f t="shared" si="139"/>
        <v>1.3445457975305284</v>
      </c>
      <c r="AH149" s="19">
        <f t="shared" si="140"/>
        <v>77.036799560550577</v>
      </c>
      <c r="AI149" s="19">
        <f t="shared" si="141"/>
        <v>10.271573274740076</v>
      </c>
      <c r="AJ149" s="19">
        <f t="shared" si="142"/>
        <v>0.97519234343180716</v>
      </c>
      <c r="AK149" s="21">
        <f t="shared" si="124"/>
        <v>442.49485895952699</v>
      </c>
      <c r="AL149" s="19">
        <f t="shared" si="143"/>
        <v>7.5578121910287219</v>
      </c>
      <c r="AM149" s="19">
        <f t="shared" si="144"/>
        <v>18.526374754917477</v>
      </c>
      <c r="AN149" s="22">
        <f t="shared" si="145"/>
        <v>2.4849451999999999</v>
      </c>
      <c r="AO149" s="23">
        <f t="shared" si="146"/>
        <v>6.7963166438523154E-2</v>
      </c>
      <c r="AP149" s="23">
        <f t="shared" si="147"/>
        <v>2.4261350000000001E-2</v>
      </c>
      <c r="AQ149" s="23">
        <f t="shared" si="119"/>
        <v>3.111266849892403E-2</v>
      </c>
      <c r="AR149" s="24">
        <f t="shared" si="148"/>
        <v>0.68597117028014543</v>
      </c>
      <c r="AS149" s="24">
        <f t="shared" si="149"/>
        <v>0.24487656364761115</v>
      </c>
      <c r="AT149" s="25">
        <f t="shared" si="150"/>
        <v>3.7016981751858085</v>
      </c>
      <c r="AU149" s="25">
        <f t="shared" si="113"/>
        <v>0.27299999999999996</v>
      </c>
      <c r="AV149" s="25">
        <f t="shared" si="151"/>
        <v>3.4286981751858083</v>
      </c>
      <c r="AW149" s="23">
        <f t="shared" si="152"/>
        <v>2.6697140992606312</v>
      </c>
      <c r="AX149" s="24">
        <f t="shared" si="153"/>
        <v>0.94649495681820606</v>
      </c>
      <c r="AY149" s="24">
        <f t="shared" si="120"/>
        <v>0.1938074384038016</v>
      </c>
      <c r="AZ149" s="15"/>
      <c r="BB149" s="35">
        <f t="shared" si="154"/>
        <v>1.1403023952220077</v>
      </c>
    </row>
    <row r="150" spans="1:54" ht="15.75" thickBot="1" x14ac:dyDescent="0.3">
      <c r="A150" s="31">
        <v>141</v>
      </c>
      <c r="B150" s="32">
        <f t="shared" si="114"/>
        <v>20</v>
      </c>
      <c r="C150" s="32">
        <v>141</v>
      </c>
      <c r="D150" s="3">
        <f t="shared" si="125"/>
        <v>-34</v>
      </c>
      <c r="E150" s="4">
        <f t="shared" si="126"/>
        <v>20</v>
      </c>
      <c r="F150" s="48">
        <v>10.1</v>
      </c>
      <c r="G150" s="48">
        <v>17.2</v>
      </c>
      <c r="H150" s="48">
        <v>2.9</v>
      </c>
      <c r="I150" s="42">
        <v>1013</v>
      </c>
      <c r="J150" s="12">
        <f t="shared" si="121"/>
        <v>101.3</v>
      </c>
      <c r="K150" s="5">
        <f t="shared" si="127"/>
        <v>101.0984263372235</v>
      </c>
      <c r="L150" s="41">
        <v>6</v>
      </c>
      <c r="M150" s="12">
        <f t="shared" si="122"/>
        <v>1.6661999999999999</v>
      </c>
      <c r="N150" s="14">
        <f t="shared" si="128"/>
        <v>10</v>
      </c>
      <c r="O150" s="5">
        <f t="shared" si="129"/>
        <v>1.2458665796549611</v>
      </c>
      <c r="P150" s="48">
        <v>4.2</v>
      </c>
      <c r="Q150" s="10">
        <f t="shared" si="115"/>
        <v>0.4097657316491537</v>
      </c>
      <c r="R150" s="5">
        <f t="shared" si="116"/>
        <v>8.3645105020020321</v>
      </c>
      <c r="S150" s="6">
        <f t="shared" si="117"/>
        <v>13.79856035976284</v>
      </c>
      <c r="T150" s="5">
        <f t="shared" si="130"/>
        <v>0.46835270370892701</v>
      </c>
      <c r="U150" s="41">
        <v>77</v>
      </c>
      <c r="V150" s="5">
        <f t="shared" si="131"/>
        <v>1.2362155774342281</v>
      </c>
      <c r="W150" s="7">
        <f t="shared" si="132"/>
        <v>0.95188599462435564</v>
      </c>
      <c r="X150" s="7">
        <f t="shared" si="133"/>
        <v>0.28432958280987242</v>
      </c>
      <c r="Y150" s="7">
        <f t="shared" si="134"/>
        <v>0.20340949705547839</v>
      </c>
      <c r="Z150" s="8">
        <v>0.23</v>
      </c>
      <c r="AA150" s="6">
        <f t="shared" si="135"/>
        <v>6.4406730865415645</v>
      </c>
      <c r="AB150" s="6">
        <f t="shared" si="118"/>
        <v>3.0160401746122485</v>
      </c>
      <c r="AC150" s="18">
        <f t="shared" si="136"/>
        <v>-0.59341194567807209</v>
      </c>
      <c r="AD150" s="19">
        <f t="shared" si="123"/>
        <v>2.4099889205479448</v>
      </c>
      <c r="AE150" s="19">
        <f t="shared" si="137"/>
        <v>0.34942805206580746</v>
      </c>
      <c r="AF150" s="19">
        <f t="shared" si="138"/>
        <v>20.020752626848353</v>
      </c>
      <c r="AG150" s="20">
        <f t="shared" si="139"/>
        <v>1.3416903169661363</v>
      </c>
      <c r="AH150" s="19">
        <f t="shared" si="140"/>
        <v>76.873192575729277</v>
      </c>
      <c r="AI150" s="19">
        <f t="shared" si="141"/>
        <v>10.249759010097238</v>
      </c>
      <c r="AJ150" s="19">
        <f t="shared" si="142"/>
        <v>0.97480583990344782</v>
      </c>
      <c r="AK150" s="21">
        <f t="shared" si="124"/>
        <v>439.19636477827538</v>
      </c>
      <c r="AL150" s="19">
        <f t="shared" si="143"/>
        <v>7.501473910412944</v>
      </c>
      <c r="AM150" s="19">
        <f t="shared" si="144"/>
        <v>18.388273400536836</v>
      </c>
      <c r="AN150" s="22">
        <f t="shared" si="145"/>
        <v>2.4771538999999998</v>
      </c>
      <c r="AO150" s="23">
        <f t="shared" si="146"/>
        <v>8.2768822207309564E-2</v>
      </c>
      <c r="AP150" s="23">
        <f t="shared" si="147"/>
        <v>1.6334374257425743E-2</v>
      </c>
      <c r="AQ150" s="23">
        <f t="shared" si="119"/>
        <v>2.3253527592972782E-2</v>
      </c>
      <c r="AR150" s="24">
        <f t="shared" si="148"/>
        <v>0.78067334258506638</v>
      </c>
      <c r="AS150" s="24">
        <f t="shared" si="149"/>
        <v>0.15406538610203718</v>
      </c>
      <c r="AT150" s="25">
        <f t="shared" si="150"/>
        <v>3.424632911929316</v>
      </c>
      <c r="AU150" s="25">
        <f t="shared" si="113"/>
        <v>0.35000000000000009</v>
      </c>
      <c r="AV150" s="25">
        <f t="shared" si="151"/>
        <v>3.0746329119293159</v>
      </c>
      <c r="AW150" s="23">
        <f t="shared" si="152"/>
        <v>3.9579241852787326</v>
      </c>
      <c r="AX150" s="24">
        <f t="shared" si="153"/>
        <v>0.96896844099105639</v>
      </c>
      <c r="AY150" s="24">
        <f t="shared" si="120"/>
        <v>0.17337824216102207</v>
      </c>
      <c r="AZ150" s="15"/>
      <c r="BB150" s="35">
        <f t="shared" si="154"/>
        <v>1.1423466831520785</v>
      </c>
    </row>
    <row r="151" spans="1:54" ht="15.75" thickBot="1" x14ac:dyDescent="0.3">
      <c r="A151" s="31">
        <v>142</v>
      </c>
      <c r="B151" s="32">
        <f t="shared" si="114"/>
        <v>21</v>
      </c>
      <c r="C151" s="32">
        <v>142</v>
      </c>
      <c r="D151" s="3">
        <f t="shared" si="125"/>
        <v>-34</v>
      </c>
      <c r="E151" s="4">
        <f t="shared" si="126"/>
        <v>20</v>
      </c>
      <c r="F151" s="48">
        <v>11.8</v>
      </c>
      <c r="G151" s="48">
        <v>20.2</v>
      </c>
      <c r="H151" s="48">
        <v>3.4</v>
      </c>
      <c r="I151" s="42">
        <v>1013</v>
      </c>
      <c r="J151" s="12">
        <f t="shared" si="121"/>
        <v>101.3</v>
      </c>
      <c r="K151" s="5">
        <f t="shared" si="127"/>
        <v>101.0984263372235</v>
      </c>
      <c r="L151" s="41">
        <v>3</v>
      </c>
      <c r="M151" s="12">
        <f t="shared" si="122"/>
        <v>0.83309999999999995</v>
      </c>
      <c r="N151" s="14">
        <f t="shared" si="128"/>
        <v>10</v>
      </c>
      <c r="O151" s="5">
        <f t="shared" si="129"/>
        <v>0.62293328982748053</v>
      </c>
      <c r="P151" s="48">
        <v>6.2</v>
      </c>
      <c r="Q151" s="10">
        <f t="shared" si="115"/>
        <v>0.60615158694916826</v>
      </c>
      <c r="R151" s="5">
        <f t="shared" si="116"/>
        <v>10.095809944884216</v>
      </c>
      <c r="S151" s="6">
        <f t="shared" si="117"/>
        <v>13.697753313424041</v>
      </c>
      <c r="T151" s="5">
        <f t="shared" si="130"/>
        <v>0.64500575851637609</v>
      </c>
      <c r="U151" s="41">
        <v>71</v>
      </c>
      <c r="V151" s="5">
        <f t="shared" si="131"/>
        <v>1.3841738546445497</v>
      </c>
      <c r="W151" s="7">
        <f t="shared" si="132"/>
        <v>0.98276343679763023</v>
      </c>
      <c r="X151" s="7">
        <f t="shared" si="133"/>
        <v>0.40141041784691944</v>
      </c>
      <c r="Y151" s="7">
        <f t="shared" si="134"/>
        <v>0.20121180395569099</v>
      </c>
      <c r="Z151" s="8">
        <v>0.23</v>
      </c>
      <c r="AA151" s="6">
        <f t="shared" si="135"/>
        <v>7.7737736575608469</v>
      </c>
      <c r="AB151" s="6">
        <f t="shared" si="118"/>
        <v>4.2170859015523874</v>
      </c>
      <c r="AC151" s="18">
        <f t="shared" si="136"/>
        <v>-0.59341194567807209</v>
      </c>
      <c r="AD151" s="19">
        <f t="shared" si="123"/>
        <v>2.4272031271232875</v>
      </c>
      <c r="AE151" s="19">
        <f t="shared" si="137"/>
        <v>0.35300711667672802</v>
      </c>
      <c r="AF151" s="19">
        <f t="shared" si="138"/>
        <v>20.225817923658735</v>
      </c>
      <c r="AG151" s="20">
        <f t="shared" si="139"/>
        <v>1.3389028745468285</v>
      </c>
      <c r="AH151" s="19">
        <f t="shared" si="140"/>
        <v>76.713483889467213</v>
      </c>
      <c r="AI151" s="19">
        <f t="shared" si="141"/>
        <v>10.228464518595628</v>
      </c>
      <c r="AJ151" s="19">
        <f t="shared" si="142"/>
        <v>0.97442745258026975</v>
      </c>
      <c r="AK151" s="21">
        <f t="shared" si="124"/>
        <v>435.98776278345127</v>
      </c>
      <c r="AL151" s="19">
        <f t="shared" si="143"/>
        <v>7.4466709883413484</v>
      </c>
      <c r="AM151" s="19">
        <f t="shared" si="144"/>
        <v>18.253935652217539</v>
      </c>
      <c r="AN151" s="22">
        <f t="shared" si="145"/>
        <v>2.4731402</v>
      </c>
      <c r="AO151" s="23">
        <f t="shared" si="146"/>
        <v>9.1414511048822145E-2</v>
      </c>
      <c r="AP151" s="23">
        <f t="shared" si="147"/>
        <v>1.3981116949152541E-2</v>
      </c>
      <c r="AQ151" s="23">
        <f t="shared" si="119"/>
        <v>1.6942280029195976E-2</v>
      </c>
      <c r="AR151" s="24">
        <f t="shared" si="148"/>
        <v>0.84364357913665655</v>
      </c>
      <c r="AS151" s="24">
        <f t="shared" si="149"/>
        <v>0.12902852520877975</v>
      </c>
      <c r="AT151" s="25">
        <f t="shared" si="150"/>
        <v>3.5566877560084595</v>
      </c>
      <c r="AU151" s="25">
        <f t="shared" si="113"/>
        <v>-0.161</v>
      </c>
      <c r="AV151" s="25">
        <f t="shared" si="151"/>
        <v>3.7176877560084596</v>
      </c>
      <c r="AW151" s="23">
        <f t="shared" si="152"/>
        <v>1.9671577573499386</v>
      </c>
      <c r="AX151" s="24">
        <f t="shared" si="153"/>
        <v>1.2681866578334307</v>
      </c>
      <c r="AY151" s="24">
        <f t="shared" si="120"/>
        <v>0.10188577721587079</v>
      </c>
      <c r="AZ151" s="15"/>
      <c r="BB151" s="35">
        <f t="shared" si="154"/>
        <v>1.3700724350493014</v>
      </c>
    </row>
    <row r="152" spans="1:54" ht="15.75" thickBot="1" x14ac:dyDescent="0.3">
      <c r="A152" s="31">
        <v>143</v>
      </c>
      <c r="B152" s="32">
        <f t="shared" si="114"/>
        <v>22</v>
      </c>
      <c r="C152" s="32">
        <v>143</v>
      </c>
      <c r="D152" s="3">
        <f t="shared" si="125"/>
        <v>-34</v>
      </c>
      <c r="E152" s="4">
        <f t="shared" si="126"/>
        <v>20</v>
      </c>
      <c r="F152" s="48">
        <v>7.8</v>
      </c>
      <c r="G152" s="48">
        <v>13.2</v>
      </c>
      <c r="H152" s="48">
        <v>2.4</v>
      </c>
      <c r="I152" s="42">
        <v>1013</v>
      </c>
      <c r="J152" s="12">
        <f t="shared" si="121"/>
        <v>101.3</v>
      </c>
      <c r="K152" s="5">
        <f t="shared" si="127"/>
        <v>101.0984263372235</v>
      </c>
      <c r="L152" s="41">
        <v>9</v>
      </c>
      <c r="M152" s="12">
        <f t="shared" si="122"/>
        <v>2.4992999999999999</v>
      </c>
      <c r="N152" s="14">
        <f t="shared" si="128"/>
        <v>10</v>
      </c>
      <c r="O152" s="5">
        <f t="shared" si="129"/>
        <v>1.8687998694824419</v>
      </c>
      <c r="P152" s="48">
        <v>8.6999999999999993</v>
      </c>
      <c r="Q152" s="10">
        <f t="shared" si="115"/>
        <v>0.85229762819478383</v>
      </c>
      <c r="R152" s="5">
        <f t="shared" si="116"/>
        <v>12.254117807769585</v>
      </c>
      <c r="S152" s="6">
        <f t="shared" si="117"/>
        <v>13.599802012853617</v>
      </c>
      <c r="T152" s="5">
        <f t="shared" si="130"/>
        <v>0.86641910851742943</v>
      </c>
      <c r="U152" s="41">
        <v>67</v>
      </c>
      <c r="V152" s="5">
        <f t="shared" si="131"/>
        <v>1.0582434514187811</v>
      </c>
      <c r="W152" s="7">
        <f t="shared" si="132"/>
        <v>0.70902311245058336</v>
      </c>
      <c r="X152" s="7">
        <f t="shared" si="133"/>
        <v>0.34922033896819771</v>
      </c>
      <c r="Y152" s="7">
        <f t="shared" si="134"/>
        <v>0.22211508576568659</v>
      </c>
      <c r="Z152" s="8">
        <v>0.23</v>
      </c>
      <c r="AA152" s="6">
        <f t="shared" si="135"/>
        <v>9.4356707119825813</v>
      </c>
      <c r="AB152" s="6">
        <f t="shared" si="118"/>
        <v>5.8917695753140134</v>
      </c>
      <c r="AC152" s="18">
        <f t="shared" si="136"/>
        <v>-0.59341194567807209</v>
      </c>
      <c r="AD152" s="19">
        <f t="shared" si="123"/>
        <v>2.4444173336986297</v>
      </c>
      <c r="AE152" s="19">
        <f t="shared" si="137"/>
        <v>0.35648578942379078</v>
      </c>
      <c r="AF152" s="19">
        <f t="shared" si="138"/>
        <v>20.42513119037261</v>
      </c>
      <c r="AG152" s="20">
        <f t="shared" si="139"/>
        <v>1.3361850358992582</v>
      </c>
      <c r="AH152" s="19">
        <f t="shared" si="140"/>
        <v>76.557763205563887</v>
      </c>
      <c r="AI152" s="19">
        <f t="shared" si="141"/>
        <v>10.207701760741852</v>
      </c>
      <c r="AJ152" s="19">
        <f t="shared" si="142"/>
        <v>0.97405726879578269</v>
      </c>
      <c r="AK152" s="21">
        <f t="shared" si="124"/>
        <v>432.87005673193573</v>
      </c>
      <c r="AL152" s="19">
        <f t="shared" si="143"/>
        <v>7.3934205689814627</v>
      </c>
      <c r="AM152" s="19">
        <f t="shared" si="144"/>
        <v>18.123403535252688</v>
      </c>
      <c r="AN152" s="22">
        <f t="shared" si="145"/>
        <v>2.4825841999999998</v>
      </c>
      <c r="AO152" s="23">
        <f t="shared" si="146"/>
        <v>7.2188982621838704E-2</v>
      </c>
      <c r="AP152" s="23">
        <f t="shared" si="147"/>
        <v>2.1150920512820512E-2</v>
      </c>
      <c r="AQ152" s="23">
        <f t="shared" si="119"/>
        <v>3.4590045260709953E-2</v>
      </c>
      <c r="AR152" s="24">
        <f t="shared" si="148"/>
        <v>0.67605956013425039</v>
      </c>
      <c r="AS152" s="24">
        <f t="shared" si="149"/>
        <v>0.19808122374072759</v>
      </c>
      <c r="AT152" s="25">
        <f t="shared" si="150"/>
        <v>3.543901136668568</v>
      </c>
      <c r="AU152" s="25">
        <f t="shared" si="113"/>
        <v>-0.35000000000000009</v>
      </c>
      <c r="AV152" s="25">
        <f t="shared" si="151"/>
        <v>3.8939011366685681</v>
      </c>
      <c r="AW152" s="23">
        <f t="shared" si="152"/>
        <v>5.985480009018497</v>
      </c>
      <c r="AX152" s="24">
        <f t="shared" si="153"/>
        <v>1.0603906565031753</v>
      </c>
      <c r="AY152" s="24">
        <f t="shared" si="120"/>
        <v>0.4140395468464167</v>
      </c>
      <c r="AZ152" s="15"/>
      <c r="BB152" s="35">
        <f t="shared" si="154"/>
        <v>1.474430203349592</v>
      </c>
    </row>
    <row r="153" spans="1:54" ht="15.75" thickBot="1" x14ac:dyDescent="0.3">
      <c r="A153" s="31">
        <v>144</v>
      </c>
      <c r="B153" s="32">
        <f t="shared" si="114"/>
        <v>23</v>
      </c>
      <c r="C153" s="32">
        <v>144</v>
      </c>
      <c r="D153" s="3">
        <f t="shared" si="125"/>
        <v>-34</v>
      </c>
      <c r="E153" s="4">
        <f t="shared" si="126"/>
        <v>20</v>
      </c>
      <c r="F153" s="48">
        <v>6.8</v>
      </c>
      <c r="G153" s="48">
        <v>17</v>
      </c>
      <c r="H153" s="48">
        <v>-3.4</v>
      </c>
      <c r="I153" s="42">
        <v>1013</v>
      </c>
      <c r="J153" s="12">
        <f t="shared" si="121"/>
        <v>101.3</v>
      </c>
      <c r="K153" s="5">
        <f t="shared" si="127"/>
        <v>101.0984263372235</v>
      </c>
      <c r="L153" s="41">
        <v>9</v>
      </c>
      <c r="M153" s="12">
        <f t="shared" si="122"/>
        <v>2.4992999999999999</v>
      </c>
      <c r="N153" s="14">
        <f t="shared" si="128"/>
        <v>10</v>
      </c>
      <c r="O153" s="5">
        <f t="shared" si="129"/>
        <v>1.8687998694824419</v>
      </c>
      <c r="P153" s="48">
        <v>7.4</v>
      </c>
      <c r="Q153" s="10">
        <f t="shared" si="115"/>
        <v>0.72638160649035366</v>
      </c>
      <c r="R153" s="5">
        <f t="shared" si="116"/>
        <v>11.035421786955464</v>
      </c>
      <c r="S153" s="6">
        <f t="shared" si="117"/>
        <v>13.504736967850985</v>
      </c>
      <c r="T153" s="5">
        <f t="shared" si="130"/>
        <v>0.75315509645654177</v>
      </c>
      <c r="U153" s="41">
        <v>68</v>
      </c>
      <c r="V153" s="5">
        <f t="shared" si="131"/>
        <v>0.98818261572420207</v>
      </c>
      <c r="W153" s="7">
        <f t="shared" si="132"/>
        <v>0.6719641786924575</v>
      </c>
      <c r="X153" s="7">
        <f t="shared" si="133"/>
        <v>0.31621843703174457</v>
      </c>
      <c r="Y153" s="7">
        <f t="shared" si="134"/>
        <v>0.22523721028847302</v>
      </c>
      <c r="Z153" s="8">
        <v>0.23</v>
      </c>
      <c r="AA153" s="6">
        <f t="shared" si="135"/>
        <v>8.4972747759557077</v>
      </c>
      <c r="AB153" s="6">
        <f t="shared" si="118"/>
        <v>5.1493758210124323</v>
      </c>
      <c r="AC153" s="18">
        <f t="shared" si="136"/>
        <v>-0.59341194567807209</v>
      </c>
      <c r="AD153" s="19">
        <f t="shared" si="123"/>
        <v>2.4616315402739724</v>
      </c>
      <c r="AE153" s="19">
        <f t="shared" si="137"/>
        <v>0.35986286316713395</v>
      </c>
      <c r="AF153" s="19">
        <f t="shared" si="138"/>
        <v>20.618623262970619</v>
      </c>
      <c r="AG153" s="20">
        <f t="shared" si="139"/>
        <v>1.3335383580775138</v>
      </c>
      <c r="AH153" s="19">
        <f t="shared" si="140"/>
        <v>76.406119736647057</v>
      </c>
      <c r="AI153" s="19">
        <f t="shared" si="141"/>
        <v>10.187482631552941</v>
      </c>
      <c r="AJ153" s="19">
        <f t="shared" si="142"/>
        <v>0.97369537274949691</v>
      </c>
      <c r="AK153" s="21">
        <f t="shared" si="124"/>
        <v>429.84421772452816</v>
      </c>
      <c r="AL153" s="19">
        <f t="shared" si="143"/>
        <v>7.3417392387349416</v>
      </c>
      <c r="AM153" s="19">
        <f t="shared" si="144"/>
        <v>17.996717707690546</v>
      </c>
      <c r="AN153" s="22">
        <f t="shared" si="145"/>
        <v>2.4849451999999999</v>
      </c>
      <c r="AO153" s="23">
        <f t="shared" si="146"/>
        <v>6.7963166438523154E-2</v>
      </c>
      <c r="AP153" s="23">
        <f t="shared" si="147"/>
        <v>2.4261350000000001E-2</v>
      </c>
      <c r="AQ153" s="23">
        <f t="shared" si="119"/>
        <v>3.9676816622579068E-2</v>
      </c>
      <c r="AR153" s="24">
        <f t="shared" si="148"/>
        <v>0.63139332156846972</v>
      </c>
      <c r="AS153" s="24">
        <f t="shared" si="149"/>
        <v>0.22539347656927777</v>
      </c>
      <c r="AT153" s="25">
        <f t="shared" si="150"/>
        <v>3.3478989549432754</v>
      </c>
      <c r="AU153" s="25">
        <f t="shared" si="113"/>
        <v>0.35000000000000009</v>
      </c>
      <c r="AV153" s="25">
        <f t="shared" si="151"/>
        <v>2.9978989549432753</v>
      </c>
      <c r="AW153" s="23">
        <f t="shared" si="152"/>
        <v>6.006856723336421</v>
      </c>
      <c r="AX153" s="24">
        <f t="shared" si="153"/>
        <v>0.76172841915720269</v>
      </c>
      <c r="AY153" s="24">
        <f t="shared" si="120"/>
        <v>0.42813014043775083</v>
      </c>
      <c r="AZ153" s="15"/>
      <c r="BB153" s="35">
        <f t="shared" si="154"/>
        <v>1.1898585595949536</v>
      </c>
    </row>
    <row r="154" spans="1:54" ht="15.75" thickBot="1" x14ac:dyDescent="0.3">
      <c r="A154" s="31">
        <v>145</v>
      </c>
      <c r="B154" s="32">
        <f t="shared" si="114"/>
        <v>24</v>
      </c>
      <c r="C154" s="32">
        <v>145</v>
      </c>
      <c r="D154" s="3">
        <f t="shared" si="125"/>
        <v>-34</v>
      </c>
      <c r="E154" s="4">
        <f t="shared" si="126"/>
        <v>20</v>
      </c>
      <c r="F154" s="48">
        <v>12.8</v>
      </c>
      <c r="G154" s="48">
        <v>18</v>
      </c>
      <c r="H154" s="48">
        <v>7.5</v>
      </c>
      <c r="I154" s="42">
        <v>1013</v>
      </c>
      <c r="J154" s="12">
        <f t="shared" si="121"/>
        <v>101.3</v>
      </c>
      <c r="K154" s="5">
        <f t="shared" si="127"/>
        <v>101.0984263372235</v>
      </c>
      <c r="L154" s="41">
        <v>8</v>
      </c>
      <c r="M154" s="12">
        <f t="shared" si="122"/>
        <v>2.2216</v>
      </c>
      <c r="N154" s="14">
        <f t="shared" si="128"/>
        <v>10</v>
      </c>
      <c r="O154" s="5">
        <f t="shared" si="129"/>
        <v>1.6611554395399484</v>
      </c>
      <c r="P154" s="48">
        <v>6.9</v>
      </c>
      <c r="Q154" s="10">
        <f t="shared" si="115"/>
        <v>0.67861161193346831</v>
      </c>
      <c r="R154" s="5">
        <f t="shared" si="116"/>
        <v>10.533203327961845</v>
      </c>
      <c r="S154" s="6">
        <f t="shared" si="117"/>
        <v>13.412587653597203</v>
      </c>
      <c r="T154" s="5">
        <f t="shared" si="130"/>
        <v>0.71018501873013229</v>
      </c>
      <c r="U154" s="41">
        <v>74</v>
      </c>
      <c r="V154" s="5">
        <f t="shared" si="131"/>
        <v>1.4782882076990498</v>
      </c>
      <c r="W154" s="7">
        <f t="shared" si="132"/>
        <v>1.0939332736972969</v>
      </c>
      <c r="X154" s="7">
        <f t="shared" si="133"/>
        <v>0.38435493400175291</v>
      </c>
      <c r="Y154" s="7">
        <f t="shared" si="134"/>
        <v>0.1935722288482577</v>
      </c>
      <c r="Z154" s="8">
        <v>0.23</v>
      </c>
      <c r="AA154" s="6">
        <f t="shared" si="135"/>
        <v>8.1105665625306198</v>
      </c>
      <c r="AB154" s="6">
        <f t="shared" si="118"/>
        <v>4.5124344249991024</v>
      </c>
      <c r="AC154" s="18">
        <f t="shared" si="136"/>
        <v>-0.59341194567807209</v>
      </c>
      <c r="AD154" s="19">
        <f t="shared" si="123"/>
        <v>2.4788457468493146</v>
      </c>
      <c r="AE154" s="19">
        <f t="shared" si="137"/>
        <v>0.36313715831622928</v>
      </c>
      <c r="AF154" s="19">
        <f t="shared" si="138"/>
        <v>20.806226555893943</v>
      </c>
      <c r="AG154" s="20">
        <f t="shared" si="139"/>
        <v>1.3309643867332126</v>
      </c>
      <c r="AH154" s="19">
        <f t="shared" si="140"/>
        <v>76.258642042030985</v>
      </c>
      <c r="AI154" s="19">
        <f t="shared" si="141"/>
        <v>10.167818938937465</v>
      </c>
      <c r="AJ154" s="19">
        <f t="shared" si="142"/>
        <v>0.97334184551218839</v>
      </c>
      <c r="AK154" s="21">
        <f t="shared" si="124"/>
        <v>426.9111839310109</v>
      </c>
      <c r="AL154" s="19">
        <f t="shared" si="143"/>
        <v>7.2916430215416668</v>
      </c>
      <c r="AM154" s="19">
        <f t="shared" si="144"/>
        <v>17.873917448823565</v>
      </c>
      <c r="AN154" s="22">
        <f t="shared" si="145"/>
        <v>2.4707792</v>
      </c>
      <c r="AO154" s="23">
        <f t="shared" si="146"/>
        <v>9.6850904982280661E-2</v>
      </c>
      <c r="AP154" s="23">
        <f t="shared" si="147"/>
        <v>1.2888842187499999E-2</v>
      </c>
      <c r="AQ154" s="23">
        <f t="shared" si="119"/>
        <v>2.0168368092606779E-2</v>
      </c>
      <c r="AR154" s="24">
        <f t="shared" si="148"/>
        <v>0.8276491763907996</v>
      </c>
      <c r="AS154" s="24">
        <f t="shared" si="149"/>
        <v>0.1101429008130283</v>
      </c>
      <c r="AT154" s="25">
        <f t="shared" si="150"/>
        <v>3.5981321375315174</v>
      </c>
      <c r="AU154" s="25">
        <f t="shared" si="113"/>
        <v>0.32200000000000006</v>
      </c>
      <c r="AV154" s="25">
        <f t="shared" si="151"/>
        <v>3.2761321375315173</v>
      </c>
      <c r="AW154" s="23">
        <f t="shared" si="152"/>
        <v>5.2274122223285087</v>
      </c>
      <c r="AX154" s="24">
        <f t="shared" si="153"/>
        <v>1.0974222485665213</v>
      </c>
      <c r="AY154" s="24">
        <f t="shared" si="120"/>
        <v>0.2212970984639859</v>
      </c>
      <c r="AZ154" s="15"/>
      <c r="BB154" s="35">
        <f t="shared" si="154"/>
        <v>1.3187193470305072</v>
      </c>
    </row>
    <row r="155" spans="1:54" ht="15.75" thickBot="1" x14ac:dyDescent="0.3">
      <c r="A155" s="31">
        <v>146</v>
      </c>
      <c r="B155" s="32">
        <f t="shared" si="114"/>
        <v>25</v>
      </c>
      <c r="C155" s="32">
        <v>146</v>
      </c>
      <c r="D155" s="3">
        <f t="shared" si="125"/>
        <v>-34</v>
      </c>
      <c r="E155" s="4">
        <f t="shared" si="126"/>
        <v>20</v>
      </c>
      <c r="F155" s="48">
        <v>11.4</v>
      </c>
      <c r="G155" s="48">
        <v>19.5</v>
      </c>
      <c r="H155" s="48">
        <v>3.2</v>
      </c>
      <c r="I155" s="42">
        <v>1013</v>
      </c>
      <c r="J155" s="12">
        <f t="shared" si="121"/>
        <v>101.3</v>
      </c>
      <c r="K155" s="5">
        <f t="shared" si="127"/>
        <v>101.0984263372235</v>
      </c>
      <c r="L155" s="41">
        <v>6</v>
      </c>
      <c r="M155" s="12">
        <f t="shared" si="122"/>
        <v>1.6661999999999999</v>
      </c>
      <c r="N155" s="14">
        <f t="shared" si="128"/>
        <v>10</v>
      </c>
      <c r="O155" s="5">
        <f t="shared" si="129"/>
        <v>1.2458665796549611</v>
      </c>
      <c r="P155" s="48">
        <v>6.4</v>
      </c>
      <c r="Q155" s="10">
        <f t="shared" si="115"/>
        <v>0.63062125057683693</v>
      </c>
      <c r="R155" s="5">
        <f t="shared" si="116"/>
        <v>10.037113131232706</v>
      </c>
      <c r="S155" s="6">
        <f t="shared" si="117"/>
        <v>13.323382502910347</v>
      </c>
      <c r="T155" s="5">
        <f t="shared" si="130"/>
        <v>0.66701671660363149</v>
      </c>
      <c r="U155" s="41">
        <v>63</v>
      </c>
      <c r="V155" s="5">
        <f t="shared" si="131"/>
        <v>1.3480280385066712</v>
      </c>
      <c r="W155" s="7">
        <f t="shared" si="132"/>
        <v>0.8492576642592029</v>
      </c>
      <c r="X155" s="7">
        <f t="shared" si="133"/>
        <v>0.49877037424746828</v>
      </c>
      <c r="Y155" s="7">
        <f t="shared" si="134"/>
        <v>0.21098275224032884</v>
      </c>
      <c r="Z155" s="8">
        <v>0.23</v>
      </c>
      <c r="AA155" s="6">
        <f t="shared" si="135"/>
        <v>7.7285771110491837</v>
      </c>
      <c r="AB155" s="6">
        <f t="shared" si="118"/>
        <v>4.5426374625372254</v>
      </c>
      <c r="AC155" s="18">
        <f t="shared" si="136"/>
        <v>-0.59341194567807209</v>
      </c>
      <c r="AD155" s="19">
        <f t="shared" si="123"/>
        <v>2.4960599534246573</v>
      </c>
      <c r="AE155" s="19">
        <f t="shared" si="137"/>
        <v>0.36630752394908139</v>
      </c>
      <c r="AF155" s="19">
        <f t="shared" si="138"/>
        <v>20.987875126169691</v>
      </c>
      <c r="AG155" s="20">
        <f t="shared" si="139"/>
        <v>1.3284646532145417</v>
      </c>
      <c r="AH155" s="19">
        <f t="shared" si="140"/>
        <v>76.115417861503744</v>
      </c>
      <c r="AI155" s="19">
        <f t="shared" si="141"/>
        <v>10.148722381533833</v>
      </c>
      <c r="AJ155" s="19">
        <f t="shared" si="142"/>
        <v>0.97299676503288957</v>
      </c>
      <c r="AK155" s="21">
        <f t="shared" si="124"/>
        <v>424.07186034364508</v>
      </c>
      <c r="AL155" s="19">
        <f t="shared" si="143"/>
        <v>7.2431473746694586</v>
      </c>
      <c r="AM155" s="19">
        <f t="shared" si="144"/>
        <v>17.755040648867734</v>
      </c>
      <c r="AN155" s="22">
        <f t="shared" si="145"/>
        <v>2.4740845999999999</v>
      </c>
      <c r="AO155" s="23">
        <f t="shared" si="146"/>
        <v>8.9313952485378129E-2</v>
      </c>
      <c r="AP155" s="23">
        <f t="shared" si="147"/>
        <v>1.4471682456140351E-2</v>
      </c>
      <c r="AQ155" s="23">
        <f t="shared" si="119"/>
        <v>2.060180953412501E-2</v>
      </c>
      <c r="AR155" s="24">
        <f t="shared" si="148"/>
        <v>0.81256728647826248</v>
      </c>
      <c r="AS155" s="24">
        <f t="shared" si="149"/>
        <v>0.13166157601284278</v>
      </c>
      <c r="AT155" s="25">
        <f t="shared" si="150"/>
        <v>3.1859396485119582</v>
      </c>
      <c r="AU155" s="25">
        <f t="shared" si="113"/>
        <v>-0.31500000000000006</v>
      </c>
      <c r="AV155" s="25">
        <f t="shared" si="151"/>
        <v>3.5009396485119582</v>
      </c>
      <c r="AW155" s="23">
        <f t="shared" si="152"/>
        <v>3.9398451218884931</v>
      </c>
      <c r="AX155" s="24">
        <f t="shared" si="153"/>
        <v>1.1498188179642379</v>
      </c>
      <c r="AY155" s="24">
        <f t="shared" si="120"/>
        <v>0.25872526988101563</v>
      </c>
      <c r="AZ155" s="15"/>
      <c r="BB155" s="35">
        <f t="shared" si="154"/>
        <v>1.4085440878452535</v>
      </c>
    </row>
    <row r="156" spans="1:54" ht="15.75" thickBot="1" x14ac:dyDescent="0.3">
      <c r="A156" s="31">
        <v>147</v>
      </c>
      <c r="B156" s="32">
        <f t="shared" si="114"/>
        <v>26</v>
      </c>
      <c r="C156" s="32">
        <v>147</v>
      </c>
      <c r="D156" s="3">
        <f t="shared" si="125"/>
        <v>-34</v>
      </c>
      <c r="E156" s="4">
        <f t="shared" si="126"/>
        <v>20</v>
      </c>
      <c r="F156" s="48">
        <v>8.3000000000000007</v>
      </c>
      <c r="G156" s="48">
        <v>13.6</v>
      </c>
      <c r="H156" s="48">
        <v>2.9</v>
      </c>
      <c r="I156" s="42">
        <v>1013</v>
      </c>
      <c r="J156" s="12">
        <f t="shared" si="121"/>
        <v>101.3</v>
      </c>
      <c r="K156" s="5">
        <f t="shared" si="127"/>
        <v>101.0984263372235</v>
      </c>
      <c r="L156" s="41">
        <v>8</v>
      </c>
      <c r="M156" s="12">
        <f t="shared" si="122"/>
        <v>2.2216</v>
      </c>
      <c r="N156" s="14">
        <f t="shared" si="128"/>
        <v>10</v>
      </c>
      <c r="O156" s="5">
        <f t="shared" si="129"/>
        <v>1.6611554395399484</v>
      </c>
      <c r="P156" s="48">
        <v>0</v>
      </c>
      <c r="Q156" s="10">
        <f t="shared" si="115"/>
        <v>0</v>
      </c>
      <c r="R156" s="5">
        <f t="shared" si="116"/>
        <v>4.4100309499548436</v>
      </c>
      <c r="S156" s="6">
        <f t="shared" si="117"/>
        <v>13.237148899384458</v>
      </c>
      <c r="T156" s="5">
        <f t="shared" si="130"/>
        <v>9.9760127931769749E-2</v>
      </c>
      <c r="U156" s="41">
        <v>79</v>
      </c>
      <c r="V156" s="5">
        <f t="shared" si="131"/>
        <v>1.0948860836703138</v>
      </c>
      <c r="W156" s="7">
        <f t="shared" si="132"/>
        <v>0.86496000609954793</v>
      </c>
      <c r="X156" s="7">
        <f t="shared" si="133"/>
        <v>0.22992607757076589</v>
      </c>
      <c r="Y156" s="7">
        <f t="shared" si="134"/>
        <v>0.20979548349019864</v>
      </c>
      <c r="Z156" s="8">
        <v>0.23</v>
      </c>
      <c r="AA156" s="6">
        <f t="shared" si="135"/>
        <v>3.3957238314652298</v>
      </c>
      <c r="AB156" s="6">
        <f t="shared" si="118"/>
        <v>0.6448405100339788</v>
      </c>
      <c r="AC156" s="18">
        <f t="shared" si="136"/>
        <v>-0.59341194567807209</v>
      </c>
      <c r="AD156" s="19">
        <f t="shared" si="123"/>
        <v>2.5132741599999999</v>
      </c>
      <c r="AE156" s="19">
        <f t="shared" si="137"/>
        <v>0.36937283892410239</v>
      </c>
      <c r="AF156" s="19">
        <f t="shared" si="138"/>
        <v>21.163504737116643</v>
      </c>
      <c r="AG156" s="20">
        <f t="shared" si="139"/>
        <v>1.3260406716028363</v>
      </c>
      <c r="AH156" s="19">
        <f t="shared" si="140"/>
        <v>75.976533945535721</v>
      </c>
      <c r="AI156" s="19">
        <f t="shared" si="141"/>
        <v>10.130204526071429</v>
      </c>
      <c r="AJ156" s="19">
        <f t="shared" si="142"/>
        <v>0.97266020614756432</v>
      </c>
      <c r="AK156" s="21">
        <f t="shared" si="124"/>
        <v>421.32711855878887</v>
      </c>
      <c r="AL156" s="19">
        <f t="shared" si="143"/>
        <v>7.1962671849841149</v>
      </c>
      <c r="AM156" s="19">
        <f t="shared" si="144"/>
        <v>17.640123799819374</v>
      </c>
      <c r="AN156" s="22">
        <f t="shared" si="145"/>
        <v>2.4814037</v>
      </c>
      <c r="AO156" s="23">
        <f t="shared" si="146"/>
        <v>7.4384794050880929E-2</v>
      </c>
      <c r="AP156" s="23">
        <f t="shared" si="147"/>
        <v>1.9876768674698793E-2</v>
      </c>
      <c r="AQ156" s="23">
        <f t="shared" si="119"/>
        <v>3.110302549221286E-2</v>
      </c>
      <c r="AR156" s="24">
        <f t="shared" si="148"/>
        <v>0.70515055077513777</v>
      </c>
      <c r="AS156" s="24">
        <f t="shared" si="149"/>
        <v>0.18842714505610531</v>
      </c>
      <c r="AT156" s="25">
        <f t="shared" si="150"/>
        <v>2.7508833214312509</v>
      </c>
      <c r="AU156" s="25">
        <f t="shared" si="113"/>
        <v>-0.4830000000000001</v>
      </c>
      <c r="AV156" s="25">
        <f t="shared" si="151"/>
        <v>3.233883321431251</v>
      </c>
      <c r="AW156" s="23">
        <f t="shared" si="152"/>
        <v>5.3109765384936178</v>
      </c>
      <c r="AX156" s="24">
        <f t="shared" si="153"/>
        <v>0.91898573587593924</v>
      </c>
      <c r="AY156" s="24">
        <f t="shared" si="120"/>
        <v>0.23009441716862111</v>
      </c>
      <c r="AZ156" s="15"/>
      <c r="BB156" s="35">
        <f t="shared" si="154"/>
        <v>1.1490801530445602</v>
      </c>
    </row>
    <row r="157" spans="1:54" ht="15.75" thickBot="1" x14ac:dyDescent="0.3">
      <c r="A157" s="31">
        <v>148</v>
      </c>
      <c r="B157" s="32">
        <f t="shared" si="114"/>
        <v>27</v>
      </c>
      <c r="C157" s="32">
        <v>148</v>
      </c>
      <c r="D157" s="3">
        <f t="shared" si="125"/>
        <v>-34</v>
      </c>
      <c r="E157" s="4">
        <f t="shared" si="126"/>
        <v>20</v>
      </c>
      <c r="F157" s="48">
        <v>4.5</v>
      </c>
      <c r="G157" s="48">
        <v>9.6</v>
      </c>
      <c r="H157" s="48">
        <v>-0.6</v>
      </c>
      <c r="I157" s="42">
        <v>1013</v>
      </c>
      <c r="J157" s="12">
        <f t="shared" si="121"/>
        <v>101.3</v>
      </c>
      <c r="K157" s="5">
        <f t="shared" si="127"/>
        <v>101.0984263372235</v>
      </c>
      <c r="L157" s="41">
        <v>5</v>
      </c>
      <c r="M157" s="12">
        <f t="shared" si="122"/>
        <v>1.3885000000000001</v>
      </c>
      <c r="N157" s="14">
        <f t="shared" si="128"/>
        <v>10</v>
      </c>
      <c r="O157" s="5">
        <f t="shared" si="129"/>
        <v>1.0382221497124677</v>
      </c>
      <c r="P157" s="48">
        <v>8</v>
      </c>
      <c r="Q157" s="10">
        <f t="shared" si="115"/>
        <v>0.79111758614049033</v>
      </c>
      <c r="R157" s="5">
        <f t="shared" si="116"/>
        <v>11.316130478514991</v>
      </c>
      <c r="S157" s="6">
        <f t="shared" si="117"/>
        <v>13.153913171396692</v>
      </c>
      <c r="T157" s="5">
        <f t="shared" si="130"/>
        <v>0.81138642143500939</v>
      </c>
      <c r="U157" s="41">
        <v>59</v>
      </c>
      <c r="V157" s="5">
        <f t="shared" si="131"/>
        <v>0.84232976186321684</v>
      </c>
      <c r="W157" s="7">
        <f t="shared" si="132"/>
        <v>0.49697455949929792</v>
      </c>
      <c r="X157" s="7">
        <f t="shared" si="133"/>
        <v>0.34535520236391892</v>
      </c>
      <c r="Y157" s="7">
        <f t="shared" si="134"/>
        <v>0.24130500840373795</v>
      </c>
      <c r="Z157" s="8">
        <v>0.23</v>
      </c>
      <c r="AA157" s="6">
        <f t="shared" si="135"/>
        <v>8.7134204684565422</v>
      </c>
      <c r="AB157" s="6">
        <f t="shared" si="118"/>
        <v>5.7164317433053569</v>
      </c>
      <c r="AC157" s="18">
        <f t="shared" si="136"/>
        <v>-0.59341194567807209</v>
      </c>
      <c r="AD157" s="19">
        <f t="shared" si="123"/>
        <v>2.5304883665753422</v>
      </c>
      <c r="AE157" s="19">
        <f t="shared" si="137"/>
        <v>0.37233201298194074</v>
      </c>
      <c r="AF157" s="19">
        <f t="shared" si="138"/>
        <v>21.333052921475382</v>
      </c>
      <c r="AG157" s="20">
        <f t="shared" si="139"/>
        <v>1.3236939356959656</v>
      </c>
      <c r="AH157" s="19">
        <f t="shared" si="140"/>
        <v>75.842075882440213</v>
      </c>
      <c r="AI157" s="19">
        <f t="shared" si="141"/>
        <v>10.112276784325362</v>
      </c>
      <c r="AJ157" s="19">
        <f t="shared" si="142"/>
        <v>0.97233224058942902</v>
      </c>
      <c r="AK157" s="21">
        <f t="shared" si="124"/>
        <v>418.67779658615029</v>
      </c>
      <c r="AL157" s="19">
        <f t="shared" si="143"/>
        <v>7.1510167656914474</v>
      </c>
      <c r="AM157" s="19">
        <f t="shared" si="144"/>
        <v>17.529201987468941</v>
      </c>
      <c r="AN157" s="22">
        <f t="shared" si="145"/>
        <v>2.4903754999999999</v>
      </c>
      <c r="AO157" s="23">
        <f t="shared" si="146"/>
        <v>5.9039341759854959E-2</v>
      </c>
      <c r="AP157" s="23">
        <f t="shared" si="147"/>
        <v>3.6661595555555558E-2</v>
      </c>
      <c r="AQ157" s="23">
        <f t="shared" si="119"/>
        <v>4.9602974942412059E-2</v>
      </c>
      <c r="AR157" s="24">
        <f t="shared" si="148"/>
        <v>0.54342859717960157</v>
      </c>
      <c r="AS157" s="24">
        <f t="shared" si="149"/>
        <v>0.33745226232634773</v>
      </c>
      <c r="AT157" s="25">
        <f t="shared" si="150"/>
        <v>2.9969887251511853</v>
      </c>
      <c r="AU157" s="25">
        <f t="shared" si="113"/>
        <v>-0.44800000000000006</v>
      </c>
      <c r="AV157" s="25">
        <f t="shared" si="151"/>
        <v>3.4449887251511853</v>
      </c>
      <c r="AW157" s="23">
        <f t="shared" si="152"/>
        <v>3.3647819040015161</v>
      </c>
      <c r="AX157" s="24">
        <f t="shared" si="153"/>
        <v>0.75173619006790449</v>
      </c>
      <c r="AY157" s="24">
        <f t="shared" si="120"/>
        <v>0.39213469236443355</v>
      </c>
      <c r="AZ157" s="15"/>
      <c r="BB157" s="35">
        <f t="shared" si="154"/>
        <v>1.143870882432338</v>
      </c>
    </row>
    <row r="158" spans="1:54" ht="15.75" thickBot="1" x14ac:dyDescent="0.3">
      <c r="A158" s="31">
        <v>149</v>
      </c>
      <c r="B158" s="32">
        <f t="shared" si="114"/>
        <v>28</v>
      </c>
      <c r="C158" s="32">
        <v>149</v>
      </c>
      <c r="D158" s="3">
        <f t="shared" si="125"/>
        <v>-34</v>
      </c>
      <c r="E158" s="4">
        <f t="shared" si="126"/>
        <v>20</v>
      </c>
      <c r="F158" s="48">
        <v>1.9</v>
      </c>
      <c r="G158" s="48">
        <v>10.7</v>
      </c>
      <c r="H158" s="48">
        <v>-6.9</v>
      </c>
      <c r="I158" s="42">
        <v>1013</v>
      </c>
      <c r="J158" s="12">
        <f t="shared" si="121"/>
        <v>101.3</v>
      </c>
      <c r="K158" s="5">
        <f t="shared" si="127"/>
        <v>101.0984263372235</v>
      </c>
      <c r="L158" s="41">
        <v>7</v>
      </c>
      <c r="M158" s="12">
        <f t="shared" si="122"/>
        <v>1.9439</v>
      </c>
      <c r="N158" s="14">
        <f t="shared" si="128"/>
        <v>10</v>
      </c>
      <c r="O158" s="5">
        <f t="shared" si="129"/>
        <v>1.4535110095974548</v>
      </c>
      <c r="P158" s="48">
        <v>6.9</v>
      </c>
      <c r="Q158" s="10">
        <f t="shared" si="115"/>
        <v>0.68351004547901284</v>
      </c>
      <c r="R158" s="5">
        <f t="shared" si="116"/>
        <v>10.309738790148552</v>
      </c>
      <c r="S158" s="6">
        <f t="shared" si="117"/>
        <v>13.073700586962467</v>
      </c>
      <c r="T158" s="5">
        <f t="shared" si="130"/>
        <v>0.71459125892635111</v>
      </c>
      <c r="U158" s="41">
        <v>63</v>
      </c>
      <c r="V158" s="5">
        <f t="shared" si="131"/>
        <v>0.70060740179640246</v>
      </c>
      <c r="W158" s="7">
        <f t="shared" si="132"/>
        <v>0.44138266313173358</v>
      </c>
      <c r="X158" s="7">
        <f t="shared" si="133"/>
        <v>0.25922473866466889</v>
      </c>
      <c r="Y158" s="7">
        <f t="shared" si="134"/>
        <v>0.24698870930160161</v>
      </c>
      <c r="Z158" s="8">
        <v>0.23</v>
      </c>
      <c r="AA158" s="6">
        <f t="shared" si="135"/>
        <v>7.9384988684143858</v>
      </c>
      <c r="AB158" s="6">
        <f t="shared" si="118"/>
        <v>4.9831380681874338</v>
      </c>
      <c r="AC158" s="18">
        <f t="shared" si="136"/>
        <v>-0.59341194567807209</v>
      </c>
      <c r="AD158" s="19">
        <f t="shared" si="123"/>
        <v>2.5477025731506848</v>
      </c>
      <c r="AE158" s="19">
        <f t="shared" si="137"/>
        <v>0.37518398783454188</v>
      </c>
      <c r="AF158" s="19">
        <f t="shared" si="138"/>
        <v>21.496459043806873</v>
      </c>
      <c r="AG158" s="20">
        <f t="shared" si="139"/>
        <v>1.3214259159484416</v>
      </c>
      <c r="AH158" s="19">
        <f t="shared" si="140"/>
        <v>75.712127923054766</v>
      </c>
      <c r="AI158" s="19">
        <f t="shared" si="141"/>
        <v>10.094950389740635</v>
      </c>
      <c r="AJ158" s="19">
        <f t="shared" si="142"/>
        <v>0.97201293700087876</v>
      </c>
      <c r="AK158" s="21">
        <f t="shared" si="124"/>
        <v>416.12469868503064</v>
      </c>
      <c r="AL158" s="19">
        <f t="shared" si="143"/>
        <v>7.1074098535403243</v>
      </c>
      <c r="AM158" s="19">
        <f t="shared" si="144"/>
        <v>17.422308884544865</v>
      </c>
      <c r="AN158" s="22">
        <f t="shared" si="145"/>
        <v>2.4965140999999997</v>
      </c>
      <c r="AO158" s="23">
        <f t="shared" si="146"/>
        <v>5.0179268348537365E-2</v>
      </c>
      <c r="AP158" s="23">
        <f t="shared" si="147"/>
        <v>8.6830094736842112E-2</v>
      </c>
      <c r="AQ158" s="23">
        <f t="shared" si="119"/>
        <v>0.12974098428273473</v>
      </c>
      <c r="AR158" s="24">
        <f t="shared" si="148"/>
        <v>0.27889727595800218</v>
      </c>
      <c r="AS158" s="24">
        <f t="shared" si="149"/>
        <v>0.48260322819127754</v>
      </c>
      <c r="AT158" s="25">
        <f t="shared" si="150"/>
        <v>2.955360800226952</v>
      </c>
      <c r="AU158" s="25">
        <f t="shared" si="113"/>
        <v>0.17500000000000002</v>
      </c>
      <c r="AV158" s="25">
        <f t="shared" si="151"/>
        <v>2.7803608002269522</v>
      </c>
      <c r="AW158" s="23">
        <f t="shared" si="152"/>
        <v>4.7552159528815325</v>
      </c>
      <c r="AX158" s="24">
        <f t="shared" si="153"/>
        <v>0.31060711948861341</v>
      </c>
      <c r="AY158" s="24">
        <f t="shared" si="120"/>
        <v>0.59489033437255345</v>
      </c>
      <c r="AZ158" s="15"/>
      <c r="BB158" s="35">
        <f t="shared" si="154"/>
        <v>0.90549745386116687</v>
      </c>
    </row>
    <row r="159" spans="1:54" ht="15.75" thickBot="1" x14ac:dyDescent="0.3">
      <c r="A159" s="31">
        <v>150</v>
      </c>
      <c r="B159" s="32">
        <f t="shared" si="114"/>
        <v>29</v>
      </c>
      <c r="C159" s="32">
        <v>150</v>
      </c>
      <c r="D159" s="3">
        <f t="shared" si="125"/>
        <v>-34</v>
      </c>
      <c r="E159" s="4">
        <f t="shared" si="126"/>
        <v>20</v>
      </c>
      <c r="F159" s="48">
        <v>7</v>
      </c>
      <c r="G159" s="48">
        <v>15.4</v>
      </c>
      <c r="H159" s="48">
        <v>-1.4</v>
      </c>
      <c r="I159" s="42">
        <v>1013</v>
      </c>
      <c r="J159" s="12">
        <f t="shared" si="121"/>
        <v>101.3</v>
      </c>
      <c r="K159" s="5">
        <f t="shared" si="127"/>
        <v>101.0984263372235</v>
      </c>
      <c r="L159" s="41">
        <v>8</v>
      </c>
      <c r="M159" s="12">
        <f t="shared" si="122"/>
        <v>2.2216</v>
      </c>
      <c r="N159" s="14">
        <f t="shared" si="128"/>
        <v>10</v>
      </c>
      <c r="O159" s="5">
        <f t="shared" si="129"/>
        <v>1.6611554395399484</v>
      </c>
      <c r="P159" s="48">
        <v>4.8</v>
      </c>
      <c r="Q159" s="10">
        <f t="shared" si="115"/>
        <v>0.4762738064444878</v>
      </c>
      <c r="R159" s="5">
        <f t="shared" si="116"/>
        <v>8.4542757437112339</v>
      </c>
      <c r="S159" s="6">
        <f t="shared" si="117"/>
        <v>12.996535349413051</v>
      </c>
      <c r="T159" s="5">
        <f t="shared" si="130"/>
        <v>0.52817806416581725</v>
      </c>
      <c r="U159" s="41">
        <v>49</v>
      </c>
      <c r="V159" s="5">
        <f t="shared" si="131"/>
        <v>1.0018584572619043</v>
      </c>
      <c r="W159" s="7">
        <f t="shared" si="132"/>
        <v>0.49091064405833307</v>
      </c>
      <c r="X159" s="7">
        <f t="shared" si="133"/>
        <v>0.51094781320357119</v>
      </c>
      <c r="Y159" s="7">
        <f t="shared" si="134"/>
        <v>0.2419089778647234</v>
      </c>
      <c r="Z159" s="8">
        <v>0.23</v>
      </c>
      <c r="AA159" s="6">
        <f t="shared" si="135"/>
        <v>6.50979232265765</v>
      </c>
      <c r="AB159" s="6">
        <f t="shared" si="118"/>
        <v>3.8796583298627558</v>
      </c>
      <c r="AC159" s="18">
        <f t="shared" si="136"/>
        <v>-0.59341194567807209</v>
      </c>
      <c r="AD159" s="19">
        <f t="shared" si="123"/>
        <v>2.5649167797260271</v>
      </c>
      <c r="AE159" s="19">
        <f t="shared" si="137"/>
        <v>0.3779277382387472</v>
      </c>
      <c r="AF159" s="19">
        <f t="shared" si="138"/>
        <v>21.653664362005152</v>
      </c>
      <c r="AG159" s="20">
        <f t="shared" si="139"/>
        <v>1.3192380563787995</v>
      </c>
      <c r="AH159" s="19">
        <f t="shared" si="140"/>
        <v>75.586772803546964</v>
      </c>
      <c r="AI159" s="19">
        <f t="shared" si="141"/>
        <v>10.078236373806261</v>
      </c>
      <c r="AJ159" s="19">
        <f t="shared" si="142"/>
        <v>0.97170236094697238</v>
      </c>
      <c r="AK159" s="21">
        <f t="shared" si="124"/>
        <v>413.66859522674662</v>
      </c>
      <c r="AL159" s="19">
        <f t="shared" si="143"/>
        <v>7.0654596064728326</v>
      </c>
      <c r="AM159" s="19">
        <f t="shared" si="144"/>
        <v>17.319476744953427</v>
      </c>
      <c r="AN159" s="22">
        <f t="shared" si="145"/>
        <v>2.4844729999999999</v>
      </c>
      <c r="AO159" s="23">
        <f t="shared" si="146"/>
        <v>6.8790962941715134E-2</v>
      </c>
      <c r="AP159" s="23">
        <f t="shared" si="147"/>
        <v>2.3568168571428572E-2</v>
      </c>
      <c r="AQ159" s="23">
        <f t="shared" si="119"/>
        <v>3.6879301655052397E-2</v>
      </c>
      <c r="AR159" s="24">
        <f t="shared" si="148"/>
        <v>0.65099641043029488</v>
      </c>
      <c r="AS159" s="24">
        <f t="shared" si="149"/>
        <v>0.22303501047682173</v>
      </c>
      <c r="AT159" s="25">
        <f t="shared" si="150"/>
        <v>2.6301339927948941</v>
      </c>
      <c r="AU159" s="25">
        <f t="shared" si="113"/>
        <v>0.497</v>
      </c>
      <c r="AV159" s="25">
        <f t="shared" si="151"/>
        <v>2.1331339927948942</v>
      </c>
      <c r="AW159" s="23">
        <f t="shared" si="152"/>
        <v>5.3356170434901982</v>
      </c>
      <c r="AX159" s="24">
        <f t="shared" si="153"/>
        <v>0.55893647154801795</v>
      </c>
      <c r="AY159" s="24">
        <f t="shared" si="120"/>
        <v>0.60804292121051018</v>
      </c>
      <c r="AZ159" s="15"/>
      <c r="BB159" s="35">
        <f t="shared" si="154"/>
        <v>1.1669793927585281</v>
      </c>
    </row>
    <row r="160" spans="1:54" ht="15.75" thickBot="1" x14ac:dyDescent="0.3">
      <c r="A160" s="31">
        <v>151</v>
      </c>
      <c r="B160" s="32">
        <f t="shared" si="114"/>
        <v>30</v>
      </c>
      <c r="C160" s="32">
        <v>151</v>
      </c>
      <c r="D160" s="3">
        <f t="shared" si="125"/>
        <v>-34</v>
      </c>
      <c r="E160" s="4">
        <f t="shared" si="126"/>
        <v>20</v>
      </c>
      <c r="F160" s="48">
        <v>9</v>
      </c>
      <c r="G160" s="48">
        <v>16.8</v>
      </c>
      <c r="H160" s="48">
        <v>1.2</v>
      </c>
      <c r="I160" s="42">
        <v>1013</v>
      </c>
      <c r="J160" s="12">
        <f t="shared" si="121"/>
        <v>101.3</v>
      </c>
      <c r="K160" s="5">
        <f t="shared" si="127"/>
        <v>101.0984263372235</v>
      </c>
      <c r="L160" s="41">
        <v>15</v>
      </c>
      <c r="M160" s="12">
        <f t="shared" si="122"/>
        <v>4.1654999999999998</v>
      </c>
      <c r="N160" s="14">
        <f t="shared" si="128"/>
        <v>10</v>
      </c>
      <c r="O160" s="5">
        <f t="shared" si="129"/>
        <v>3.1146664491374034</v>
      </c>
      <c r="P160" s="48">
        <v>3.4</v>
      </c>
      <c r="Q160" s="10">
        <f t="shared" si="115"/>
        <v>0.33790010149613731</v>
      </c>
      <c r="R160" s="5">
        <f t="shared" si="116"/>
        <v>7.2146283883114242</v>
      </c>
      <c r="S160" s="6">
        <f t="shared" si="117"/>
        <v>12.922440593865591</v>
      </c>
      <c r="T160" s="5">
        <f t="shared" si="130"/>
        <v>0.40370811368589121</v>
      </c>
      <c r="U160" s="41">
        <v>44</v>
      </c>
      <c r="V160" s="5">
        <f t="shared" si="131"/>
        <v>1.1480605236983554</v>
      </c>
      <c r="W160" s="7">
        <f t="shared" si="132"/>
        <v>0.50514663042727637</v>
      </c>
      <c r="X160" s="7">
        <f t="shared" si="133"/>
        <v>0.64291389327107906</v>
      </c>
      <c r="Y160" s="7">
        <f t="shared" si="134"/>
        <v>0.24049686459023206</v>
      </c>
      <c r="Z160" s="8">
        <v>0.23</v>
      </c>
      <c r="AA160" s="6">
        <f t="shared" si="135"/>
        <v>5.5552638589997967</v>
      </c>
      <c r="AB160" s="6">
        <f t="shared" si="118"/>
        <v>3.0307222488129901</v>
      </c>
      <c r="AC160" s="18">
        <f t="shared" si="136"/>
        <v>-0.59341194567807209</v>
      </c>
      <c r="AD160" s="19">
        <f t="shared" si="123"/>
        <v>2.5821309863013697</v>
      </c>
      <c r="AE160" s="19">
        <f t="shared" si="137"/>
        <v>0.38056227305175694</v>
      </c>
      <c r="AF160" s="19">
        <f t="shared" si="138"/>
        <v>21.804612087770895</v>
      </c>
      <c r="AG160" s="20">
        <f t="shared" si="139"/>
        <v>1.3171317714553623</v>
      </c>
      <c r="AH160" s="19">
        <f t="shared" si="140"/>
        <v>75.466091566981973</v>
      </c>
      <c r="AI160" s="19">
        <f t="shared" si="141"/>
        <v>10.062145542264263</v>
      </c>
      <c r="AJ160" s="19">
        <f t="shared" si="142"/>
        <v>0.97140057493043686</v>
      </c>
      <c r="AK160" s="21">
        <f t="shared" si="124"/>
        <v>411.31022258227324</v>
      </c>
      <c r="AL160" s="19">
        <f t="shared" si="143"/>
        <v>7.0251786017052273</v>
      </c>
      <c r="AM160" s="19">
        <f t="shared" si="144"/>
        <v>17.220736399074617</v>
      </c>
      <c r="AN160" s="22">
        <f t="shared" si="145"/>
        <v>2.4797509999999998</v>
      </c>
      <c r="AO160" s="23">
        <f t="shared" si="146"/>
        <v>7.7554662865313012E-2</v>
      </c>
      <c r="AP160" s="23">
        <f t="shared" si="147"/>
        <v>1.8330797777777779E-2</v>
      </c>
      <c r="AQ160" s="23">
        <f t="shared" si="119"/>
        <v>3.7742866858062538E-2</v>
      </c>
      <c r="AR160" s="24">
        <f t="shared" si="148"/>
        <v>0.67264808752957606</v>
      </c>
      <c r="AS160" s="24">
        <f t="shared" si="149"/>
        <v>0.15898690823435199</v>
      </c>
      <c r="AT160" s="25">
        <f t="shared" si="150"/>
        <v>2.5245416101868066</v>
      </c>
      <c r="AU160" s="25">
        <f t="shared" si="113"/>
        <v>0.497</v>
      </c>
      <c r="AV160" s="25">
        <f t="shared" si="151"/>
        <v>2.0275416101868067</v>
      </c>
      <c r="AW160" s="23">
        <f t="shared" si="152"/>
        <v>9.9333798873978143</v>
      </c>
      <c r="AX160" s="24">
        <f t="shared" si="153"/>
        <v>0.54998344046591485</v>
      </c>
      <c r="AY160" s="24">
        <f t="shared" si="120"/>
        <v>1.0153393538959985</v>
      </c>
      <c r="AZ160" s="15"/>
      <c r="BB160" s="35">
        <f t="shared" si="154"/>
        <v>1.5653227943619132</v>
      </c>
    </row>
    <row r="161" spans="1:54" ht="15.75" thickBot="1" x14ac:dyDescent="0.3">
      <c r="A161" s="31">
        <v>152</v>
      </c>
      <c r="B161" s="32">
        <f t="shared" si="114"/>
        <v>31</v>
      </c>
      <c r="C161" s="32">
        <v>152</v>
      </c>
      <c r="D161" s="3">
        <f t="shared" si="125"/>
        <v>-34</v>
      </c>
      <c r="E161" s="4">
        <f t="shared" si="126"/>
        <v>20</v>
      </c>
      <c r="F161" s="48">
        <v>14.1</v>
      </c>
      <c r="G161" s="48">
        <v>23</v>
      </c>
      <c r="H161" s="48">
        <v>5.2</v>
      </c>
      <c r="I161" s="42">
        <v>1013</v>
      </c>
      <c r="J161" s="12">
        <f t="shared" si="121"/>
        <v>101.3</v>
      </c>
      <c r="K161" s="5">
        <f t="shared" si="127"/>
        <v>101.0984263372235</v>
      </c>
      <c r="L161" s="41">
        <v>6</v>
      </c>
      <c r="M161" s="12">
        <f t="shared" si="122"/>
        <v>1.6661999999999999</v>
      </c>
      <c r="N161" s="14">
        <f t="shared" si="128"/>
        <v>10</v>
      </c>
      <c r="O161" s="5">
        <f t="shared" si="129"/>
        <v>1.2458665796549611</v>
      </c>
      <c r="P161" s="48">
        <v>4</v>
      </c>
      <c r="Q161" s="10">
        <f t="shared" si="115"/>
        <v>0.39814114067658501</v>
      </c>
      <c r="R161" s="5">
        <f t="shared" si="116"/>
        <v>7.6908352411683225</v>
      </c>
      <c r="S161" s="6">
        <f t="shared" si="117"/>
        <v>12.851438384450718</v>
      </c>
      <c r="T161" s="5">
        <f t="shared" si="130"/>
        <v>0.45789614866297312</v>
      </c>
      <c r="U161" s="41">
        <v>46</v>
      </c>
      <c r="V161" s="5">
        <f t="shared" si="131"/>
        <v>1.6090085375261824</v>
      </c>
      <c r="W161" s="7">
        <f t="shared" si="132"/>
        <v>0.74014392726204392</v>
      </c>
      <c r="X161" s="7">
        <f t="shared" si="133"/>
        <v>0.86886461026413853</v>
      </c>
      <c r="Y161" s="7">
        <f t="shared" si="134"/>
        <v>0.21955573498777098</v>
      </c>
      <c r="Z161" s="8">
        <v>0.23</v>
      </c>
      <c r="AA161" s="6">
        <f t="shared" si="135"/>
        <v>5.9219431356996086</v>
      </c>
      <c r="AB161" s="6">
        <f t="shared" si="118"/>
        <v>3.3752699409142095</v>
      </c>
      <c r="AC161" s="18">
        <f t="shared" si="136"/>
        <v>-0.59341194567807209</v>
      </c>
      <c r="AD161" s="19">
        <f t="shared" si="123"/>
        <v>2.599345192876712</v>
      </c>
      <c r="AE161" s="19">
        <f t="shared" si="137"/>
        <v>0.3830866362658184</v>
      </c>
      <c r="AF161" s="19">
        <f t="shared" si="138"/>
        <v>21.949247445894699</v>
      </c>
      <c r="AG161" s="20">
        <f t="shared" si="139"/>
        <v>1.3151084429720479</v>
      </c>
      <c r="AH161" s="19">
        <f t="shared" si="140"/>
        <v>75.350163384319458</v>
      </c>
      <c r="AI161" s="19">
        <f t="shared" si="141"/>
        <v>10.046688451242595</v>
      </c>
      <c r="AJ161" s="19">
        <f t="shared" si="142"/>
        <v>0.97110763840814285</v>
      </c>
      <c r="AK161" s="21">
        <f t="shared" si="124"/>
        <v>409.05028303400184</v>
      </c>
      <c r="AL161" s="19">
        <f t="shared" si="143"/>
        <v>6.9865788342207518</v>
      </c>
      <c r="AM161" s="19">
        <f t="shared" si="144"/>
        <v>17.12611725006759</v>
      </c>
      <c r="AN161" s="22">
        <f t="shared" si="145"/>
        <v>2.4677099</v>
      </c>
      <c r="AO161" s="23">
        <f t="shared" si="146"/>
        <v>0.10432772950051383</v>
      </c>
      <c r="AP161" s="23">
        <f t="shared" si="147"/>
        <v>1.1700509219858156E-2</v>
      </c>
      <c r="AQ161" s="23">
        <f t="shared" si="119"/>
        <v>1.6656782176526601E-2</v>
      </c>
      <c r="AR161" s="24">
        <f t="shared" si="148"/>
        <v>0.86232302014830875</v>
      </c>
      <c r="AS161" s="24">
        <f t="shared" si="149"/>
        <v>9.6710802545468252E-2</v>
      </c>
      <c r="AT161" s="25">
        <f t="shared" si="150"/>
        <v>2.5466731947853991</v>
      </c>
      <c r="AU161" s="25">
        <f t="shared" si="113"/>
        <v>8.3999999999999964E-2</v>
      </c>
      <c r="AV161" s="25">
        <f t="shared" si="151"/>
        <v>2.462673194785399</v>
      </c>
      <c r="AW161" s="23">
        <f t="shared" si="152"/>
        <v>3.9028190800190217</v>
      </c>
      <c r="AX161" s="24">
        <f t="shared" si="153"/>
        <v>0.86056298066706682</v>
      </c>
      <c r="AY161" s="24">
        <f t="shared" si="120"/>
        <v>0.32794839900150224</v>
      </c>
      <c r="AZ161" s="15"/>
      <c r="BB161" s="35">
        <f t="shared" si="154"/>
        <v>1.1885113796685691</v>
      </c>
    </row>
    <row r="162" spans="1:54" ht="15.75" thickBot="1" x14ac:dyDescent="0.3">
      <c r="A162" s="31">
        <v>153</v>
      </c>
      <c r="B162" s="32">
        <v>1</v>
      </c>
      <c r="C162" s="32">
        <v>153</v>
      </c>
      <c r="D162" s="3">
        <f t="shared" si="125"/>
        <v>-34</v>
      </c>
      <c r="E162" s="4">
        <f t="shared" si="126"/>
        <v>20</v>
      </c>
      <c r="F162" s="48">
        <v>10.199999999999999</v>
      </c>
      <c r="G162" s="48">
        <v>19.8</v>
      </c>
      <c r="H162" s="48">
        <v>0.6</v>
      </c>
      <c r="I162" s="42">
        <v>1013</v>
      </c>
      <c r="J162" s="12">
        <f t="shared" si="121"/>
        <v>101.3</v>
      </c>
      <c r="K162" s="5">
        <f t="shared" si="127"/>
        <v>101.0984263372235</v>
      </c>
      <c r="L162" s="41">
        <v>3</v>
      </c>
      <c r="M162" s="12">
        <f t="shared" si="122"/>
        <v>0.83309999999999995</v>
      </c>
      <c r="N162" s="14">
        <f t="shared" si="128"/>
        <v>10</v>
      </c>
      <c r="O162" s="5">
        <f t="shared" si="129"/>
        <v>0.62293328982748053</v>
      </c>
      <c r="P162" s="48">
        <v>6</v>
      </c>
      <c r="Q162" s="10">
        <f t="shared" si="115"/>
        <v>0.59809355386586749</v>
      </c>
      <c r="R162" s="5">
        <f t="shared" si="116"/>
        <v>9.3533672271823232</v>
      </c>
      <c r="S162" s="6">
        <f t="shared" si="117"/>
        <v>12.783549712258779</v>
      </c>
      <c r="T162" s="5">
        <f t="shared" si="130"/>
        <v>0.6377573945355286</v>
      </c>
      <c r="U162" s="41">
        <v>65</v>
      </c>
      <c r="V162" s="5">
        <f t="shared" si="131"/>
        <v>1.2445172112865515</v>
      </c>
      <c r="W162" s="7">
        <f t="shared" si="132"/>
        <v>0.80893618733625849</v>
      </c>
      <c r="X162" s="7">
        <f t="shared" si="133"/>
        <v>0.43558102395029297</v>
      </c>
      <c r="Y162" s="7">
        <f t="shared" si="134"/>
        <v>0.21408276816975899</v>
      </c>
      <c r="Z162" s="8">
        <v>0.23</v>
      </c>
      <c r="AA162" s="6">
        <f t="shared" si="135"/>
        <v>7.2020927649303887</v>
      </c>
      <c r="AB162" s="6">
        <f t="shared" si="118"/>
        <v>4.3448360706720832</v>
      </c>
      <c r="AC162" s="18">
        <f t="shared" si="136"/>
        <v>-0.59341194567807209</v>
      </c>
      <c r="AD162" s="19">
        <f t="shared" si="123"/>
        <v>2.6165593994520546</v>
      </c>
      <c r="AE162" s="19">
        <f t="shared" si="137"/>
        <v>0.38549990801954342</v>
      </c>
      <c r="AF162" s="19">
        <f t="shared" si="138"/>
        <v>22.087517732201277</v>
      </c>
      <c r="AG162" s="20">
        <f t="shared" si="139"/>
        <v>1.3131694169263477</v>
      </c>
      <c r="AH162" s="19">
        <f t="shared" si="140"/>
        <v>75.239065375534892</v>
      </c>
      <c r="AI162" s="19">
        <f t="shared" si="141"/>
        <v>10.031875383404651</v>
      </c>
      <c r="AJ162" s="19">
        <f t="shared" si="142"/>
        <v>0.97082360780900412</v>
      </c>
      <c r="AK162" s="21">
        <f t="shared" si="124"/>
        <v>406.88944471036996</v>
      </c>
      <c r="AL162" s="19">
        <f t="shared" si="143"/>
        <v>6.9496717156531194</v>
      </c>
      <c r="AM162" s="19">
        <f t="shared" si="144"/>
        <v>17.035647271133769</v>
      </c>
      <c r="AN162" s="22">
        <f t="shared" si="145"/>
        <v>2.4769177999999998</v>
      </c>
      <c r="AO162" s="23">
        <f t="shared" si="146"/>
        <v>8.3257325282763597E-2</v>
      </c>
      <c r="AP162" s="23">
        <f t="shared" si="147"/>
        <v>1.6174233333333336E-2</v>
      </c>
      <c r="AQ162" s="23">
        <f t="shared" si="119"/>
        <v>1.9599892582795351E-2</v>
      </c>
      <c r="AR162" s="24">
        <f t="shared" si="148"/>
        <v>0.80944562773986672</v>
      </c>
      <c r="AS162" s="24">
        <f t="shared" si="149"/>
        <v>0.15724937606687076</v>
      </c>
      <c r="AT162" s="25">
        <f t="shared" si="150"/>
        <v>2.8572566942583055</v>
      </c>
      <c r="AU162" s="25">
        <f t="shared" ref="AU162:AU225" si="155">0.07*(F163-F161)</f>
        <v>-0.27300000000000008</v>
      </c>
      <c r="AV162" s="25">
        <f t="shared" si="151"/>
        <v>3.1302566942583057</v>
      </c>
      <c r="AW162" s="23">
        <f t="shared" si="152"/>
        <v>1.9782637997344128</v>
      </c>
      <c r="AX162" s="24">
        <f t="shared" si="153"/>
        <v>1.0229538480731313</v>
      </c>
      <c r="AY162" s="24">
        <f t="shared" si="120"/>
        <v>0.13550087083388385</v>
      </c>
      <c r="AZ162" s="15"/>
      <c r="BB162" s="35">
        <f t="shared" si="154"/>
        <v>1.1584547189070151</v>
      </c>
    </row>
    <row r="163" spans="1:54" ht="15.75" thickBot="1" x14ac:dyDescent="0.3">
      <c r="A163" s="31">
        <v>154</v>
      </c>
      <c r="B163" s="32">
        <f t="shared" si="114"/>
        <v>2</v>
      </c>
      <c r="C163" s="32">
        <v>154</v>
      </c>
      <c r="D163" s="3">
        <f t="shared" si="125"/>
        <v>-34</v>
      </c>
      <c r="E163" s="4">
        <f t="shared" si="126"/>
        <v>20</v>
      </c>
      <c r="F163" s="48">
        <v>10.199999999999999</v>
      </c>
      <c r="G163" s="48">
        <v>18.899999999999999</v>
      </c>
      <c r="H163" s="48">
        <v>1.5</v>
      </c>
      <c r="I163" s="42">
        <v>1013</v>
      </c>
      <c r="J163" s="12">
        <f t="shared" si="121"/>
        <v>101.3</v>
      </c>
      <c r="K163" s="5">
        <f t="shared" si="127"/>
        <v>101.0984263372235</v>
      </c>
      <c r="L163" s="41">
        <v>3</v>
      </c>
      <c r="M163" s="12">
        <f t="shared" si="122"/>
        <v>0.83309999999999995</v>
      </c>
      <c r="N163" s="14">
        <f t="shared" si="128"/>
        <v>10</v>
      </c>
      <c r="O163" s="5">
        <f t="shared" si="129"/>
        <v>0.62293328982748053</v>
      </c>
      <c r="P163" s="48">
        <v>7.7</v>
      </c>
      <c r="Q163" s="10">
        <f t="shared" si="115"/>
        <v>0.76863825554635867</v>
      </c>
      <c r="R163" s="5">
        <f t="shared" si="116"/>
        <v>10.751298813614364</v>
      </c>
      <c r="S163" s="6">
        <f t="shared" si="117"/>
        <v>12.718794493961884</v>
      </c>
      <c r="T163" s="5">
        <f t="shared" si="130"/>
        <v>0.79116580822733507</v>
      </c>
      <c r="U163" s="41">
        <v>74</v>
      </c>
      <c r="V163" s="5">
        <f t="shared" si="131"/>
        <v>1.2445172112865515</v>
      </c>
      <c r="W163" s="7">
        <f t="shared" si="132"/>
        <v>0.92094273635204804</v>
      </c>
      <c r="X163" s="7">
        <f t="shared" si="133"/>
        <v>0.32357447493450342</v>
      </c>
      <c r="Y163" s="7">
        <f t="shared" si="134"/>
        <v>0.20564793402221113</v>
      </c>
      <c r="Z163" s="8">
        <v>0.23</v>
      </c>
      <c r="AA163" s="6">
        <f t="shared" si="135"/>
        <v>8.27850008648306</v>
      </c>
      <c r="AB163" s="6">
        <f t="shared" si="118"/>
        <v>5.1712632394896962</v>
      </c>
      <c r="AC163" s="18">
        <f t="shared" si="136"/>
        <v>-0.59341194567807209</v>
      </c>
      <c r="AD163" s="19">
        <f t="shared" si="123"/>
        <v>2.6337736060273969</v>
      </c>
      <c r="AE163" s="19">
        <f t="shared" si="137"/>
        <v>0.38780120558330355</v>
      </c>
      <c r="AF163" s="19">
        <f t="shared" si="138"/>
        <v>22.219372370008468</v>
      </c>
      <c r="AG163" s="20">
        <f t="shared" si="139"/>
        <v>1.311316000412023</v>
      </c>
      <c r="AH163" s="19">
        <f t="shared" si="140"/>
        <v>75.132872431584232</v>
      </c>
      <c r="AI163" s="19">
        <f t="shared" si="141"/>
        <v>10.01771632421123</v>
      </c>
      <c r="AJ163" s="19">
        <f t="shared" si="142"/>
        <v>0.97054853655325724</v>
      </c>
      <c r="AK163" s="21">
        <f t="shared" si="124"/>
        <v>404.82834154200219</v>
      </c>
      <c r="AL163" s="19">
        <f t="shared" si="143"/>
        <v>6.9144680735373978</v>
      </c>
      <c r="AM163" s="19">
        <f t="shared" si="144"/>
        <v>16.94935300368055</v>
      </c>
      <c r="AN163" s="22">
        <f t="shared" si="145"/>
        <v>2.4769177999999998</v>
      </c>
      <c r="AO163" s="23">
        <f t="shared" si="146"/>
        <v>8.3257325282763597E-2</v>
      </c>
      <c r="AP163" s="23">
        <f t="shared" si="147"/>
        <v>1.6174233333333336E-2</v>
      </c>
      <c r="AQ163" s="23">
        <f t="shared" si="119"/>
        <v>1.9599892582795351E-2</v>
      </c>
      <c r="AR163" s="24">
        <f t="shared" si="148"/>
        <v>0.80944562773986672</v>
      </c>
      <c r="AS163" s="24">
        <f t="shared" si="149"/>
        <v>0.15724937606687076</v>
      </c>
      <c r="AT163" s="25">
        <f t="shared" si="150"/>
        <v>3.1072368469933638</v>
      </c>
      <c r="AU163" s="25">
        <f t="shared" si="155"/>
        <v>-0.37099999999999994</v>
      </c>
      <c r="AV163" s="25">
        <f t="shared" si="151"/>
        <v>3.4782368469933638</v>
      </c>
      <c r="AW163" s="23">
        <f t="shared" si="152"/>
        <v>1.9782637997344128</v>
      </c>
      <c r="AX163" s="24">
        <f t="shared" si="153"/>
        <v>1.1366722012504729</v>
      </c>
      <c r="AY163" s="24">
        <f t="shared" si="120"/>
        <v>0.10065778976231372</v>
      </c>
      <c r="AZ163" s="15"/>
      <c r="BB163" s="35">
        <f t="shared" si="154"/>
        <v>1.2373299910127866</v>
      </c>
    </row>
    <row r="164" spans="1:54" ht="15.75" thickBot="1" x14ac:dyDescent="0.3">
      <c r="A164" s="31">
        <v>155</v>
      </c>
      <c r="B164" s="32">
        <f t="shared" si="114"/>
        <v>3</v>
      </c>
      <c r="C164" s="32">
        <v>155</v>
      </c>
      <c r="D164" s="3">
        <f t="shared" si="125"/>
        <v>-34</v>
      </c>
      <c r="E164" s="4">
        <f t="shared" si="126"/>
        <v>20</v>
      </c>
      <c r="F164" s="48">
        <v>4.9000000000000004</v>
      </c>
      <c r="G164" s="48">
        <v>12.5</v>
      </c>
      <c r="H164" s="48">
        <v>-2.7</v>
      </c>
      <c r="I164" s="42">
        <v>1013</v>
      </c>
      <c r="J164" s="12">
        <f t="shared" si="121"/>
        <v>101.3</v>
      </c>
      <c r="K164" s="5">
        <f t="shared" si="127"/>
        <v>101.0984263372235</v>
      </c>
      <c r="L164" s="41">
        <v>9</v>
      </c>
      <c r="M164" s="12">
        <f t="shared" si="122"/>
        <v>2.4992999999999999</v>
      </c>
      <c r="N164" s="14">
        <f t="shared" si="128"/>
        <v>10</v>
      </c>
      <c r="O164" s="5">
        <f t="shared" si="129"/>
        <v>1.8687998694824419</v>
      </c>
      <c r="P164" s="48">
        <v>7.3</v>
      </c>
      <c r="Q164" s="10">
        <f t="shared" si="115"/>
        <v>0.729692001501549</v>
      </c>
      <c r="R164" s="5">
        <f t="shared" si="116"/>
        <v>10.370767081831053</v>
      </c>
      <c r="S164" s="6">
        <f t="shared" si="117"/>
        <v>12.657191571065477</v>
      </c>
      <c r="T164" s="5">
        <f t="shared" si="130"/>
        <v>0.75613286382402156</v>
      </c>
      <c r="U164" s="41">
        <v>73</v>
      </c>
      <c r="V164" s="5">
        <f t="shared" si="131"/>
        <v>0.86624056526621418</v>
      </c>
      <c r="W164" s="7">
        <f t="shared" si="132"/>
        <v>0.63235561264433637</v>
      </c>
      <c r="X164" s="7">
        <f t="shared" si="133"/>
        <v>0.23388495262187781</v>
      </c>
      <c r="Y164" s="7">
        <f t="shared" si="134"/>
        <v>0.22867089325864062</v>
      </c>
      <c r="Z164" s="8">
        <v>0.23</v>
      </c>
      <c r="AA164" s="6">
        <f t="shared" si="135"/>
        <v>7.9854906530099106</v>
      </c>
      <c r="AB164" s="6">
        <f t="shared" si="118"/>
        <v>5.0898521211673264</v>
      </c>
      <c r="AC164" s="18">
        <f t="shared" si="136"/>
        <v>-0.59341194567807209</v>
      </c>
      <c r="AD164" s="19">
        <f t="shared" si="123"/>
        <v>2.6509878126027395</v>
      </c>
      <c r="AE164" s="19">
        <f t="shared" si="137"/>
        <v>0.38998968431620984</v>
      </c>
      <c r="AF164" s="19">
        <f t="shared" si="138"/>
        <v>22.344762964958139</v>
      </c>
      <c r="AG164" s="20">
        <f t="shared" si="139"/>
        <v>1.3095494585394147</v>
      </c>
      <c r="AH164" s="19">
        <f t="shared" si="140"/>
        <v>75.031657037950652</v>
      </c>
      <c r="AI164" s="19">
        <f t="shared" si="141"/>
        <v>10.00422093839342</v>
      </c>
      <c r="AJ164" s="19">
        <f t="shared" si="142"/>
        <v>0.97028247507306986</v>
      </c>
      <c r="AK164" s="21">
        <f t="shared" si="124"/>
        <v>402.86757323788879</v>
      </c>
      <c r="AL164" s="19">
        <f t="shared" si="143"/>
        <v>6.8809781509031414</v>
      </c>
      <c r="AM164" s="19">
        <f t="shared" si="144"/>
        <v>16.86725955632393</v>
      </c>
      <c r="AN164" s="22">
        <f t="shared" si="145"/>
        <v>2.4894311</v>
      </c>
      <c r="AO164" s="23">
        <f t="shared" si="146"/>
        <v>6.05148824404994E-2</v>
      </c>
      <c r="AP164" s="23">
        <f t="shared" si="147"/>
        <v>3.3668812244897955E-2</v>
      </c>
      <c r="AQ164" s="23">
        <f t="shared" si="119"/>
        <v>5.506170470072197E-2</v>
      </c>
      <c r="AR164" s="24">
        <f t="shared" si="148"/>
        <v>0.52359118691190576</v>
      </c>
      <c r="AS164" s="24">
        <f t="shared" si="149"/>
        <v>0.29131170142408269</v>
      </c>
      <c r="AT164" s="25">
        <f t="shared" si="150"/>
        <v>2.8956385318425841</v>
      </c>
      <c r="AU164" s="25">
        <f t="shared" si="155"/>
        <v>2.1000000000000053E-2</v>
      </c>
      <c r="AV164" s="25">
        <f t="shared" si="151"/>
        <v>2.8746385318425842</v>
      </c>
      <c r="AW164" s="23">
        <f t="shared" si="152"/>
        <v>6.0478960177425316</v>
      </c>
      <c r="AX164" s="24">
        <f t="shared" si="153"/>
        <v>0.60461018617071061</v>
      </c>
      <c r="AY164" s="24">
        <f t="shared" si="120"/>
        <v>0.41206386057475503</v>
      </c>
      <c r="AZ164" s="15"/>
      <c r="BB164" s="35">
        <f t="shared" si="154"/>
        <v>1.0166740467454656</v>
      </c>
    </row>
    <row r="165" spans="1:54" ht="15.75" thickBot="1" x14ac:dyDescent="0.3">
      <c r="A165" s="31">
        <v>156</v>
      </c>
      <c r="B165" s="32">
        <f t="shared" si="114"/>
        <v>4</v>
      </c>
      <c r="C165" s="32">
        <v>156</v>
      </c>
      <c r="D165" s="3">
        <f t="shared" si="125"/>
        <v>-34</v>
      </c>
      <c r="E165" s="4">
        <f t="shared" si="126"/>
        <v>20</v>
      </c>
      <c r="F165" s="48">
        <v>10.5</v>
      </c>
      <c r="G165" s="48">
        <v>16.7</v>
      </c>
      <c r="H165" s="48">
        <v>4.2</v>
      </c>
      <c r="I165" s="42">
        <v>1013</v>
      </c>
      <c r="J165" s="12">
        <f t="shared" si="121"/>
        <v>101.3</v>
      </c>
      <c r="K165" s="5">
        <f t="shared" si="127"/>
        <v>101.0984263372235</v>
      </c>
      <c r="L165" s="41">
        <v>7</v>
      </c>
      <c r="M165" s="12">
        <f t="shared" si="122"/>
        <v>1.9439</v>
      </c>
      <c r="N165" s="14">
        <f t="shared" si="128"/>
        <v>10</v>
      </c>
      <c r="O165" s="5">
        <f t="shared" si="129"/>
        <v>1.4535110095974548</v>
      </c>
      <c r="P165" s="48">
        <v>6.2</v>
      </c>
      <c r="Q165" s="10">
        <f t="shared" si="115"/>
        <v>0.62053374920418647</v>
      </c>
      <c r="R165" s="5">
        <f t="shared" si="116"/>
        <v>9.4065394005490255</v>
      </c>
      <c r="S165" s="6">
        <f t="shared" si="117"/>
        <v>12.598758709740101</v>
      </c>
      <c r="T165" s="5">
        <f t="shared" si="130"/>
        <v>0.65794280478788114</v>
      </c>
      <c r="U165" s="41">
        <v>84</v>
      </c>
      <c r="V165" s="5">
        <f t="shared" si="131"/>
        <v>1.2697169499296748</v>
      </c>
      <c r="W165" s="7">
        <f t="shared" si="132"/>
        <v>1.0665622379409267</v>
      </c>
      <c r="X165" s="7">
        <f t="shared" si="133"/>
        <v>0.20315471198874802</v>
      </c>
      <c r="Y165" s="7">
        <f t="shared" si="134"/>
        <v>0.19541569980235696</v>
      </c>
      <c r="Z165" s="8">
        <v>0.23</v>
      </c>
      <c r="AA165" s="6">
        <f t="shared" si="135"/>
        <v>7.2430353384227502</v>
      </c>
      <c r="AB165" s="6">
        <f t="shared" si="118"/>
        <v>4.0897637041620651</v>
      </c>
      <c r="AC165" s="18">
        <f t="shared" si="136"/>
        <v>-0.59341194567807209</v>
      </c>
      <c r="AD165" s="19">
        <f t="shared" si="123"/>
        <v>2.6682020191780818</v>
      </c>
      <c r="AE165" s="19">
        <f t="shared" si="137"/>
        <v>0.39206453859224438</v>
      </c>
      <c r="AF165" s="19">
        <f t="shared" si="138"/>
        <v>22.46364335807959</v>
      </c>
      <c r="AG165" s="20">
        <f t="shared" si="139"/>
        <v>1.3078710113965351</v>
      </c>
      <c r="AH165" s="19">
        <f t="shared" si="140"/>
        <v>74.935489100527846</v>
      </c>
      <c r="AI165" s="19">
        <f t="shared" si="141"/>
        <v>9.991398546737047</v>
      </c>
      <c r="AJ165" s="19">
        <f t="shared" si="142"/>
        <v>0.9700254708344288</v>
      </c>
      <c r="AK165" s="21">
        <f t="shared" si="124"/>
        <v>401.00770528003045</v>
      </c>
      <c r="AL165" s="19">
        <f t="shared" si="143"/>
        <v>6.8492116061829202</v>
      </c>
      <c r="AM165" s="19">
        <f t="shared" si="144"/>
        <v>16.789390604664316</v>
      </c>
      <c r="AN165" s="22">
        <f t="shared" si="145"/>
        <v>2.4762095</v>
      </c>
      <c r="AO165" s="23">
        <f t="shared" si="146"/>
        <v>8.4737621021597112E-2</v>
      </c>
      <c r="AP165" s="23">
        <f t="shared" si="147"/>
        <v>1.5712112380952381E-2</v>
      </c>
      <c r="AQ165" s="23">
        <f t="shared" si="119"/>
        <v>2.3476940013066282E-2</v>
      </c>
      <c r="AR165" s="24">
        <f t="shared" si="148"/>
        <v>0.78305193137967699</v>
      </c>
      <c r="AS165" s="24">
        <f t="shared" si="149"/>
        <v>0.14519406843889948</v>
      </c>
      <c r="AT165" s="25">
        <f t="shared" si="150"/>
        <v>3.153271634260685</v>
      </c>
      <c r="AU165" s="25">
        <f t="shared" si="155"/>
        <v>0.182</v>
      </c>
      <c r="AV165" s="25">
        <f t="shared" si="151"/>
        <v>2.9712716342606851</v>
      </c>
      <c r="AW165" s="23">
        <f t="shared" si="152"/>
        <v>4.6110677075703537</v>
      </c>
      <c r="AX165" s="24">
        <f t="shared" si="153"/>
        <v>0.93960547032126251</v>
      </c>
      <c r="AY165" s="24">
        <f t="shared" si="120"/>
        <v>0.13601201472980878</v>
      </c>
      <c r="AZ165" s="15"/>
      <c r="BB165" s="35">
        <f t="shared" si="154"/>
        <v>1.0756174850510714</v>
      </c>
    </row>
    <row r="166" spans="1:54" ht="15.75" thickBot="1" x14ac:dyDescent="0.3">
      <c r="A166" s="31">
        <v>157</v>
      </c>
      <c r="B166" s="32">
        <f t="shared" si="114"/>
        <v>5</v>
      </c>
      <c r="C166" s="32">
        <v>157</v>
      </c>
      <c r="D166" s="3">
        <f t="shared" si="125"/>
        <v>-34</v>
      </c>
      <c r="E166" s="4">
        <f t="shared" si="126"/>
        <v>20</v>
      </c>
      <c r="F166" s="48">
        <v>7.5</v>
      </c>
      <c r="G166" s="48">
        <v>13</v>
      </c>
      <c r="H166" s="48">
        <v>2</v>
      </c>
      <c r="I166" s="42">
        <v>1013</v>
      </c>
      <c r="J166" s="12">
        <f t="shared" si="121"/>
        <v>101.3</v>
      </c>
      <c r="K166" s="5">
        <f t="shared" si="127"/>
        <v>101.0984263372235</v>
      </c>
      <c r="L166" s="41">
        <v>7</v>
      </c>
      <c r="M166" s="12">
        <f t="shared" si="122"/>
        <v>1.9439</v>
      </c>
      <c r="N166" s="14">
        <f t="shared" si="128"/>
        <v>10</v>
      </c>
      <c r="O166" s="5">
        <f t="shared" si="129"/>
        <v>1.4535110095974548</v>
      </c>
      <c r="P166" s="48">
        <v>0</v>
      </c>
      <c r="Q166" s="10">
        <f t="shared" si="115"/>
        <v>0</v>
      </c>
      <c r="R166" s="5">
        <f t="shared" si="116"/>
        <v>4.1789420979416416</v>
      </c>
      <c r="S166" s="6">
        <f t="shared" si="117"/>
        <v>12.54351260118163</v>
      </c>
      <c r="T166" s="5">
        <f t="shared" si="130"/>
        <v>9.9760127931769804E-2</v>
      </c>
      <c r="U166" s="41">
        <v>83</v>
      </c>
      <c r="V166" s="5">
        <f t="shared" si="131"/>
        <v>1.0367799622640848</v>
      </c>
      <c r="W166" s="7">
        <f t="shared" si="132"/>
        <v>0.86052736867919033</v>
      </c>
      <c r="X166" s="7">
        <f t="shared" si="133"/>
        <v>0.17625259358489442</v>
      </c>
      <c r="Y166" s="7">
        <f t="shared" si="134"/>
        <v>0.21012953982482341</v>
      </c>
      <c r="Z166" s="8">
        <v>0.23</v>
      </c>
      <c r="AA166" s="6">
        <f t="shared" si="135"/>
        <v>3.2177854154150642</v>
      </c>
      <c r="AB166" s="6">
        <f t="shared" si="118"/>
        <v>0.6390956492612262</v>
      </c>
      <c r="AC166" s="18">
        <f t="shared" si="136"/>
        <v>-0.59341194567807209</v>
      </c>
      <c r="AD166" s="19">
        <f t="shared" si="123"/>
        <v>2.6854162257534244</v>
      </c>
      <c r="AE166" s="19">
        <f t="shared" si="137"/>
        <v>0.39402500269318058</v>
      </c>
      <c r="AF166" s="19">
        <f t="shared" si="138"/>
        <v>22.575969676950145</v>
      </c>
      <c r="AG166" s="20">
        <f t="shared" si="139"/>
        <v>1.3062818310643007</v>
      </c>
      <c r="AH166" s="19">
        <f t="shared" si="140"/>
        <v>74.844435774605628</v>
      </c>
      <c r="AI166" s="19">
        <f t="shared" si="141"/>
        <v>9.9792581032807508</v>
      </c>
      <c r="AJ166" s="19">
        <f t="shared" si="142"/>
        <v>0.96977756836025986</v>
      </c>
      <c r="AK166" s="21">
        <f t="shared" si="124"/>
        <v>399.24926893490414</v>
      </c>
      <c r="AL166" s="19">
        <f t="shared" si="143"/>
        <v>6.8191775134081629</v>
      </c>
      <c r="AM166" s="19">
        <f t="shared" si="144"/>
        <v>16.715768391766566</v>
      </c>
      <c r="AN166" s="22">
        <f t="shared" si="145"/>
        <v>2.4832924999999997</v>
      </c>
      <c r="AO166" s="23">
        <f t="shared" si="146"/>
        <v>7.089828373565954E-2</v>
      </c>
      <c r="AP166" s="23">
        <f t="shared" si="147"/>
        <v>2.1996957333333334E-2</v>
      </c>
      <c r="AQ166" s="23">
        <f t="shared" si="119"/>
        <v>3.2867716018292796E-2</v>
      </c>
      <c r="AR166" s="24">
        <f t="shared" si="148"/>
        <v>0.68325158437033318</v>
      </c>
      <c r="AS166" s="24">
        <f t="shared" si="149"/>
        <v>0.21198617452240653</v>
      </c>
      <c r="AT166" s="25">
        <f t="shared" si="150"/>
        <v>2.5786897661538379</v>
      </c>
      <c r="AU166" s="25">
        <f t="shared" si="155"/>
        <v>-9.8000000000000032E-2</v>
      </c>
      <c r="AV166" s="25">
        <f t="shared" si="151"/>
        <v>2.6766897661538378</v>
      </c>
      <c r="AW166" s="23">
        <f t="shared" si="152"/>
        <v>4.6603488017018506</v>
      </c>
      <c r="AX166" s="24">
        <f t="shared" si="153"/>
        <v>0.73646279026432304</v>
      </c>
      <c r="AY166" s="24">
        <f t="shared" si="120"/>
        <v>0.17412513919433134</v>
      </c>
      <c r="AZ166" s="15"/>
      <c r="BB166" s="35">
        <f t="shared" si="154"/>
        <v>0.91058792945865441</v>
      </c>
    </row>
    <row r="167" spans="1:54" ht="15.75" thickBot="1" x14ac:dyDescent="0.3">
      <c r="A167" s="31">
        <v>158</v>
      </c>
      <c r="B167" s="32">
        <f t="shared" si="114"/>
        <v>6</v>
      </c>
      <c r="C167" s="32">
        <v>158</v>
      </c>
      <c r="D167" s="3">
        <f t="shared" si="125"/>
        <v>-34</v>
      </c>
      <c r="E167" s="4">
        <f t="shared" si="126"/>
        <v>20</v>
      </c>
      <c r="F167" s="48">
        <v>9.1</v>
      </c>
      <c r="G167" s="48">
        <v>11.6</v>
      </c>
      <c r="H167" s="48">
        <v>6.5</v>
      </c>
      <c r="I167" s="42">
        <v>1013</v>
      </c>
      <c r="J167" s="12">
        <f t="shared" si="121"/>
        <v>101.3</v>
      </c>
      <c r="K167" s="5">
        <f t="shared" si="127"/>
        <v>101.0984263372235</v>
      </c>
      <c r="L167" s="41">
        <v>12</v>
      </c>
      <c r="M167" s="12">
        <f t="shared" si="122"/>
        <v>3.3323999999999998</v>
      </c>
      <c r="N167" s="14">
        <f t="shared" si="128"/>
        <v>10</v>
      </c>
      <c r="O167" s="5">
        <f t="shared" si="129"/>
        <v>2.4917331593099221</v>
      </c>
      <c r="P167" s="48">
        <v>0</v>
      </c>
      <c r="Q167" s="10">
        <f t="shared" si="115"/>
        <v>0</v>
      </c>
      <c r="R167" s="5">
        <f t="shared" si="116"/>
        <v>4.1616034323181461</v>
      </c>
      <c r="S167" s="6">
        <f t="shared" si="117"/>
        <v>12.491468862446146</v>
      </c>
      <c r="T167" s="5">
        <f t="shared" si="130"/>
        <v>9.9760127931769804E-2</v>
      </c>
      <c r="U167" s="41">
        <v>87</v>
      </c>
      <c r="V167" s="5">
        <f t="shared" si="131"/>
        <v>1.1558394015593825</v>
      </c>
      <c r="W167" s="7">
        <f t="shared" si="132"/>
        <v>1.0055802793566628</v>
      </c>
      <c r="X167" s="7">
        <f t="shared" si="133"/>
        <v>0.15025912220271964</v>
      </c>
      <c r="Y167" s="7">
        <f t="shared" si="134"/>
        <v>0.19960992387141252</v>
      </c>
      <c r="Z167" s="8">
        <v>0.23</v>
      </c>
      <c r="AA167" s="6">
        <f t="shared" si="135"/>
        <v>3.2044346428849724</v>
      </c>
      <c r="AB167" s="6">
        <f t="shared" si="118"/>
        <v>0.61950066081980293</v>
      </c>
      <c r="AC167" s="18">
        <f t="shared" si="136"/>
        <v>-0.59341194567807209</v>
      </c>
      <c r="AD167" s="19">
        <f t="shared" si="123"/>
        <v>2.7026304323287667</v>
      </c>
      <c r="AE167" s="19">
        <f t="shared" si="137"/>
        <v>0.39587035166600348</v>
      </c>
      <c r="AF167" s="19">
        <f t="shared" si="138"/>
        <v>22.681700384821696</v>
      </c>
      <c r="AG167" s="20">
        <f t="shared" si="139"/>
        <v>1.3047830386993788</v>
      </c>
      <c r="AH167" s="19">
        <f t="shared" si="140"/>
        <v>74.758561297729173</v>
      </c>
      <c r="AI167" s="19">
        <f t="shared" si="141"/>
        <v>9.9678081730305568</v>
      </c>
      <c r="AJ167" s="19">
        <f t="shared" si="142"/>
        <v>0.96953880925472546</v>
      </c>
      <c r="AK167" s="21">
        <f t="shared" si="124"/>
        <v>397.59276128003688</v>
      </c>
      <c r="AL167" s="19">
        <f t="shared" si="143"/>
        <v>6.7908843626630304</v>
      </c>
      <c r="AM167" s="19">
        <f t="shared" si="144"/>
        <v>16.646413729272584</v>
      </c>
      <c r="AN167" s="22">
        <f t="shared" si="145"/>
        <v>2.4795148999999999</v>
      </c>
      <c r="AO167" s="23">
        <f t="shared" si="146"/>
        <v>7.8016783691494354E-2</v>
      </c>
      <c r="AP167" s="23">
        <f t="shared" si="147"/>
        <v>1.8129360439560441E-2</v>
      </c>
      <c r="AQ167" s="23">
        <f t="shared" si="119"/>
        <v>3.3488360151434089E-2</v>
      </c>
      <c r="AR167" s="24">
        <f t="shared" si="148"/>
        <v>0.69966981793586647</v>
      </c>
      <c r="AS167" s="24">
        <f t="shared" si="149"/>
        <v>0.16258766021680879</v>
      </c>
      <c r="AT167" s="25">
        <f t="shared" si="150"/>
        <v>2.5849339820651696</v>
      </c>
      <c r="AU167" s="25">
        <f t="shared" si="155"/>
        <v>7.6999999999999985E-2</v>
      </c>
      <c r="AV167" s="25">
        <f t="shared" si="151"/>
        <v>2.5079339820651696</v>
      </c>
      <c r="AW167" s="23">
        <f t="shared" si="152"/>
        <v>7.9438889244737156</v>
      </c>
      <c r="AX167" s="24">
        <f t="shared" si="153"/>
        <v>0.70768911799106748</v>
      </c>
      <c r="AY167" s="24">
        <f t="shared" si="120"/>
        <v>0.19407142360537533</v>
      </c>
      <c r="AZ167" s="15"/>
      <c r="BB167" s="35">
        <f t="shared" si="154"/>
        <v>0.90176054159644281</v>
      </c>
    </row>
    <row r="168" spans="1:54" ht="15.75" thickBot="1" x14ac:dyDescent="0.3">
      <c r="A168" s="31">
        <v>159</v>
      </c>
      <c r="B168" s="32">
        <f t="shared" si="114"/>
        <v>7</v>
      </c>
      <c r="C168" s="32">
        <v>159</v>
      </c>
      <c r="D168" s="3">
        <f t="shared" si="125"/>
        <v>-34</v>
      </c>
      <c r="E168" s="4">
        <f t="shared" si="126"/>
        <v>20</v>
      </c>
      <c r="F168" s="48">
        <v>8.6</v>
      </c>
      <c r="G168" s="48">
        <v>9.6</v>
      </c>
      <c r="H168" s="48">
        <v>7.5</v>
      </c>
      <c r="I168" s="42">
        <v>1013</v>
      </c>
      <c r="J168" s="12">
        <f t="shared" si="121"/>
        <v>101.3</v>
      </c>
      <c r="K168" s="5">
        <f t="shared" si="127"/>
        <v>101.0984263372235</v>
      </c>
      <c r="L168" s="41">
        <v>13</v>
      </c>
      <c r="M168" s="12">
        <f t="shared" si="122"/>
        <v>3.6101000000000001</v>
      </c>
      <c r="N168" s="14">
        <f t="shared" si="128"/>
        <v>10</v>
      </c>
      <c r="O168" s="5">
        <f t="shared" si="129"/>
        <v>2.6993775892524159</v>
      </c>
      <c r="P168" s="48">
        <v>0</v>
      </c>
      <c r="Q168" s="10">
        <f t="shared" si="115"/>
        <v>0</v>
      </c>
      <c r="R168" s="5">
        <f t="shared" si="116"/>
        <v>4.1453364997682183</v>
      </c>
      <c r="S168" s="6">
        <f t="shared" si="117"/>
        <v>12.442642037704283</v>
      </c>
      <c r="T168" s="5">
        <f t="shared" si="130"/>
        <v>9.9760127931769749E-2</v>
      </c>
      <c r="U168" s="41">
        <v>91</v>
      </c>
      <c r="V168" s="5">
        <f t="shared" si="131"/>
        <v>1.1174036513621404</v>
      </c>
      <c r="W168" s="7">
        <f t="shared" si="132"/>
        <v>1.0168373227395477</v>
      </c>
      <c r="X168" s="7">
        <f t="shared" si="133"/>
        <v>0.10056632862259263</v>
      </c>
      <c r="Y168" s="7">
        <f t="shared" si="134"/>
        <v>0.19882630724637423</v>
      </c>
      <c r="Z168" s="8">
        <v>0.23</v>
      </c>
      <c r="AA168" s="6">
        <f t="shared" si="135"/>
        <v>3.1919091048215282</v>
      </c>
      <c r="AB168" s="6">
        <f t="shared" si="118"/>
        <v>0.61245802051662701</v>
      </c>
      <c r="AC168" s="18">
        <f t="shared" si="136"/>
        <v>-0.59341194567807209</v>
      </c>
      <c r="AD168" s="19">
        <f t="shared" si="123"/>
        <v>2.7198446389041093</v>
      </c>
      <c r="AE168" s="19">
        <f t="shared" si="137"/>
        <v>0.3975999021426273</v>
      </c>
      <c r="AF168" s="19">
        <f t="shared" si="138"/>
        <v>22.780796327587083</v>
      </c>
      <c r="AG168" s="20">
        <f t="shared" si="139"/>
        <v>1.3033757016981262</v>
      </c>
      <c r="AH168" s="19">
        <f t="shared" si="140"/>
        <v>74.6779268272048</v>
      </c>
      <c r="AI168" s="19">
        <f t="shared" si="141"/>
        <v>9.9570569102939732</v>
      </c>
      <c r="AJ168" s="19">
        <f t="shared" si="142"/>
        <v>0.96930923222865095</v>
      </c>
      <c r="AK168" s="21">
        <f t="shared" si="124"/>
        <v>396.03864524393026</v>
      </c>
      <c r="AL168" s="19">
        <f t="shared" si="143"/>
        <v>6.7643400607663295</v>
      </c>
      <c r="AM168" s="19">
        <f t="shared" si="144"/>
        <v>16.581345999072873</v>
      </c>
      <c r="AN168" s="22">
        <f t="shared" si="145"/>
        <v>2.4806954000000001</v>
      </c>
      <c r="AO168" s="23">
        <f t="shared" si="146"/>
        <v>7.5729481401152973E-2</v>
      </c>
      <c r="AP168" s="23">
        <f t="shared" si="147"/>
        <v>1.9183393023255814E-2</v>
      </c>
      <c r="AQ168" s="23">
        <f t="shared" si="119"/>
        <v>3.6789688235607097E-2</v>
      </c>
      <c r="AR168" s="24">
        <f t="shared" si="148"/>
        <v>0.67303626258198157</v>
      </c>
      <c r="AS168" s="24">
        <f t="shared" si="149"/>
        <v>0.17048999815040042</v>
      </c>
      <c r="AT168" s="25">
        <f t="shared" si="150"/>
        <v>2.5794510843049014</v>
      </c>
      <c r="AU168" s="25">
        <f t="shared" si="155"/>
        <v>-4.8999999999999953E-2</v>
      </c>
      <c r="AV168" s="25">
        <f t="shared" si="151"/>
        <v>2.6284510843049014</v>
      </c>
      <c r="AW168" s="23">
        <f t="shared" si="152"/>
        <v>8.6211491494931654</v>
      </c>
      <c r="AX168" s="24">
        <f t="shared" si="153"/>
        <v>0.71312378543537736</v>
      </c>
      <c r="AY168" s="24">
        <f t="shared" si="120"/>
        <v>0.14781437122274704</v>
      </c>
      <c r="AZ168" s="15"/>
      <c r="BB168" s="35">
        <f t="shared" si="154"/>
        <v>0.86093815665812445</v>
      </c>
    </row>
    <row r="169" spans="1:54" ht="15.75" thickBot="1" x14ac:dyDescent="0.3">
      <c r="A169" s="31">
        <v>160</v>
      </c>
      <c r="B169" s="32">
        <f t="shared" si="114"/>
        <v>8</v>
      </c>
      <c r="C169" s="32">
        <v>160</v>
      </c>
      <c r="D169" s="3">
        <f t="shared" si="125"/>
        <v>-34</v>
      </c>
      <c r="E169" s="4">
        <f t="shared" si="126"/>
        <v>20</v>
      </c>
      <c r="F169" s="48">
        <v>8.4</v>
      </c>
      <c r="G169" s="48">
        <v>10</v>
      </c>
      <c r="H169" s="48">
        <v>6.8</v>
      </c>
      <c r="I169" s="42">
        <v>1013</v>
      </c>
      <c r="J169" s="12">
        <f t="shared" si="121"/>
        <v>101.3</v>
      </c>
      <c r="K169" s="5">
        <f t="shared" si="127"/>
        <v>101.0984263372235</v>
      </c>
      <c r="L169" s="41">
        <v>19</v>
      </c>
      <c r="M169" s="12">
        <f t="shared" si="122"/>
        <v>5.2763</v>
      </c>
      <c r="N169" s="14">
        <f t="shared" si="128"/>
        <v>10</v>
      </c>
      <c r="O169" s="5">
        <f t="shared" si="129"/>
        <v>3.9452441689073772</v>
      </c>
      <c r="P169" s="48">
        <v>0</v>
      </c>
      <c r="Q169" s="10">
        <f t="shared" si="115"/>
        <v>0</v>
      </c>
      <c r="R169" s="5">
        <f t="shared" si="116"/>
        <v>4.1301457888656543</v>
      </c>
      <c r="S169" s="6">
        <f t="shared" si="117"/>
        <v>12.397045599859148</v>
      </c>
      <c r="T169" s="5">
        <f t="shared" si="130"/>
        <v>9.9760127931769749E-2</v>
      </c>
      <c r="U169" s="41">
        <v>83</v>
      </c>
      <c r="V169" s="5">
        <f t="shared" si="131"/>
        <v>1.1023471530619726</v>
      </c>
      <c r="W169" s="7">
        <f t="shared" si="132"/>
        <v>0.91494813704143718</v>
      </c>
      <c r="X169" s="7">
        <f t="shared" si="133"/>
        <v>0.18739901602053544</v>
      </c>
      <c r="Y169" s="7">
        <f t="shared" si="134"/>
        <v>0.20608591005419868</v>
      </c>
      <c r="Z169" s="8">
        <v>0.23</v>
      </c>
      <c r="AA169" s="6">
        <f t="shared" si="135"/>
        <v>3.1802122574265539</v>
      </c>
      <c r="AB169" s="6">
        <f t="shared" si="118"/>
        <v>0.63353915652862081</v>
      </c>
      <c r="AC169" s="18">
        <f t="shared" si="136"/>
        <v>-0.59341194567807209</v>
      </c>
      <c r="AD169" s="19">
        <f t="shared" si="123"/>
        <v>2.7370588454794516</v>
      </c>
      <c r="AE169" s="19">
        <f t="shared" si="137"/>
        <v>0.39921301311978752</v>
      </c>
      <c r="AF169" s="19">
        <f t="shared" si="138"/>
        <v>22.873220778464585</v>
      </c>
      <c r="AG169" s="20">
        <f t="shared" si="139"/>
        <v>1.3020608309550363</v>
      </c>
      <c r="AH169" s="19">
        <f t="shared" si="140"/>
        <v>74.602590283020518</v>
      </c>
      <c r="AI169" s="19">
        <f t="shared" si="141"/>
        <v>9.9470120377360693</v>
      </c>
      <c r="AJ169" s="19">
        <f t="shared" si="142"/>
        <v>0.96908887312602587</v>
      </c>
      <c r="AK169" s="21">
        <f t="shared" si="124"/>
        <v>394.58734965755747</v>
      </c>
      <c r="AL169" s="19">
        <f t="shared" si="143"/>
        <v>6.7395519321510822</v>
      </c>
      <c r="AM169" s="19">
        <f t="shared" si="144"/>
        <v>16.520583155462617</v>
      </c>
      <c r="AN169" s="22">
        <f t="shared" si="145"/>
        <v>2.4811676</v>
      </c>
      <c r="AO169" s="23">
        <f t="shared" si="146"/>
        <v>7.4830737579289514E-2</v>
      </c>
      <c r="AP169" s="23">
        <f t="shared" si="147"/>
        <v>1.9640140476190476E-2</v>
      </c>
      <c r="AQ169" s="23">
        <f t="shared" si="119"/>
        <v>4.5985091370862638E-2</v>
      </c>
      <c r="AR169" s="24">
        <f t="shared" si="148"/>
        <v>0.61937858829875847</v>
      </c>
      <c r="AS169" s="24">
        <f t="shared" si="149"/>
        <v>0.16256264304815451</v>
      </c>
      <c r="AT169" s="25">
        <f t="shared" si="150"/>
        <v>2.5466731008979329</v>
      </c>
      <c r="AU169" s="25">
        <f t="shared" si="155"/>
        <v>-0.20299999999999999</v>
      </c>
      <c r="AV169" s="25">
        <f t="shared" si="151"/>
        <v>2.7496731008979327</v>
      </c>
      <c r="AW169" s="23">
        <f t="shared" si="152"/>
        <v>12.609090028468183</v>
      </c>
      <c r="AX169" s="24">
        <f t="shared" si="153"/>
        <v>0.68640612730765593</v>
      </c>
      <c r="AY169" s="24">
        <f t="shared" si="120"/>
        <v>0.38412431914495199</v>
      </c>
      <c r="AZ169" s="15"/>
      <c r="BB169" s="35">
        <f t="shared" si="154"/>
        <v>1.070530446452608</v>
      </c>
    </row>
    <row r="170" spans="1:54" ht="15.75" thickBot="1" x14ac:dyDescent="0.3">
      <c r="A170" s="31">
        <v>161</v>
      </c>
      <c r="B170" s="32">
        <f t="shared" si="114"/>
        <v>9</v>
      </c>
      <c r="C170" s="32">
        <v>161</v>
      </c>
      <c r="D170" s="3">
        <f t="shared" si="125"/>
        <v>-34</v>
      </c>
      <c r="E170" s="4">
        <f t="shared" si="126"/>
        <v>20</v>
      </c>
      <c r="F170" s="48">
        <v>5.7</v>
      </c>
      <c r="G170" s="48">
        <v>12.5</v>
      </c>
      <c r="H170" s="48">
        <v>-1.2</v>
      </c>
      <c r="I170" s="42">
        <v>1013</v>
      </c>
      <c r="J170" s="12">
        <f t="shared" si="121"/>
        <v>101.3</v>
      </c>
      <c r="K170" s="5">
        <f t="shared" si="127"/>
        <v>101.0984263372235</v>
      </c>
      <c r="L170" s="41">
        <v>11</v>
      </c>
      <c r="M170" s="12">
        <f t="shared" si="122"/>
        <v>3.0547</v>
      </c>
      <c r="N170" s="14">
        <f t="shared" si="128"/>
        <v>10</v>
      </c>
      <c r="O170" s="5">
        <f t="shared" si="129"/>
        <v>2.2840887293674292</v>
      </c>
      <c r="P170" s="48">
        <v>5.6</v>
      </c>
      <c r="Q170" s="10">
        <f t="shared" si="115"/>
        <v>0.56351175871969761</v>
      </c>
      <c r="R170" s="5">
        <f t="shared" si="116"/>
        <v>8.7549041623220099</v>
      </c>
      <c r="S170" s="6">
        <f t="shared" si="117"/>
        <v>12.354691952471322</v>
      </c>
      <c r="T170" s="5">
        <f t="shared" si="130"/>
        <v>0.60665036931742544</v>
      </c>
      <c r="U170" s="41">
        <v>63</v>
      </c>
      <c r="V170" s="5">
        <f t="shared" si="131"/>
        <v>0.91586444172633996</v>
      </c>
      <c r="W170" s="7">
        <f t="shared" si="132"/>
        <v>0.57699459828759414</v>
      </c>
      <c r="X170" s="7">
        <f t="shared" si="133"/>
        <v>0.33886984343874582</v>
      </c>
      <c r="Y170" s="7">
        <f t="shared" si="134"/>
        <v>0.23365577530285511</v>
      </c>
      <c r="Z170" s="8">
        <v>0.23</v>
      </c>
      <c r="AA170" s="6">
        <f t="shared" si="135"/>
        <v>6.7412762049879476</v>
      </c>
      <c r="AB170" s="6">
        <f t="shared" si="118"/>
        <v>4.2142304616155286</v>
      </c>
      <c r="AC170" s="18">
        <f t="shared" si="136"/>
        <v>-0.59341194567807209</v>
      </c>
      <c r="AD170" s="19">
        <f t="shared" si="123"/>
        <v>2.7542730520547942</v>
      </c>
      <c r="AE170" s="19">
        <f t="shared" si="137"/>
        <v>0.4007090866970906</v>
      </c>
      <c r="AF170" s="19">
        <f t="shared" si="138"/>
        <v>22.958939480285093</v>
      </c>
      <c r="AG170" s="20">
        <f t="shared" si="139"/>
        <v>1.3008393782289231</v>
      </c>
      <c r="AH170" s="19">
        <f t="shared" si="140"/>
        <v>74.532606196939483</v>
      </c>
      <c r="AI170" s="19">
        <f t="shared" si="141"/>
        <v>9.9376808262585978</v>
      </c>
      <c r="AJ170" s="19">
        <f t="shared" si="142"/>
        <v>0.96887776495152711</v>
      </c>
      <c r="AK170" s="21">
        <f t="shared" si="124"/>
        <v>393.23926931563454</v>
      </c>
      <c r="AL170" s="19">
        <f t="shared" si="143"/>
        <v>6.7165267199110383</v>
      </c>
      <c r="AM170" s="19">
        <f t="shared" si="144"/>
        <v>16.464141727706988</v>
      </c>
      <c r="AN170" s="22">
        <f t="shared" si="145"/>
        <v>2.4875422999999999</v>
      </c>
      <c r="AO170" s="23">
        <f t="shared" si="146"/>
        <v>6.3560982949661143E-2</v>
      </c>
      <c r="AP170" s="23">
        <f t="shared" si="147"/>
        <v>2.8943364912280702E-2</v>
      </c>
      <c r="AQ170" s="23">
        <f t="shared" si="119"/>
        <v>5.1420497531557786E-2</v>
      </c>
      <c r="AR170" s="24">
        <f t="shared" si="148"/>
        <v>0.55279322099216832</v>
      </c>
      <c r="AS170" s="24">
        <f t="shared" si="149"/>
        <v>0.25172197114828687</v>
      </c>
      <c r="AT170" s="25">
        <f t="shared" si="150"/>
        <v>2.5270457433724189</v>
      </c>
      <c r="AU170" s="25">
        <f t="shared" si="155"/>
        <v>7.6999999999999985E-2</v>
      </c>
      <c r="AV170" s="25">
        <f t="shared" si="151"/>
        <v>2.450045743372419</v>
      </c>
      <c r="AW170" s="23">
        <f t="shared" si="152"/>
        <v>7.3706699764456314</v>
      </c>
      <c r="AX170" s="24">
        <f t="shared" si="153"/>
        <v>0.5444605617588858</v>
      </c>
      <c r="AY170" s="24">
        <f t="shared" si="120"/>
        <v>0.6287254087551466</v>
      </c>
      <c r="AZ170" s="15"/>
      <c r="BB170" s="35">
        <f t="shared" si="154"/>
        <v>1.1731859705140324</v>
      </c>
    </row>
    <row r="171" spans="1:54" ht="15.75" thickBot="1" x14ac:dyDescent="0.3">
      <c r="A171" s="31">
        <v>162</v>
      </c>
      <c r="B171" s="32">
        <f t="shared" ref="B171:B234" si="156">B170+1</f>
        <v>10</v>
      </c>
      <c r="C171" s="32">
        <v>162</v>
      </c>
      <c r="D171" s="3">
        <f t="shared" si="125"/>
        <v>-34</v>
      </c>
      <c r="E171" s="4">
        <f t="shared" si="126"/>
        <v>20</v>
      </c>
      <c r="F171" s="48">
        <v>9.5</v>
      </c>
      <c r="G171" s="48">
        <v>14.5</v>
      </c>
      <c r="H171" s="48">
        <v>4.5</v>
      </c>
      <c r="I171" s="42">
        <v>1013</v>
      </c>
      <c r="J171" s="12">
        <f t="shared" si="121"/>
        <v>101.3</v>
      </c>
      <c r="K171" s="5">
        <f t="shared" si="127"/>
        <v>101.0984263372235</v>
      </c>
      <c r="L171" s="41">
        <v>4</v>
      </c>
      <c r="M171" s="12">
        <f t="shared" si="122"/>
        <v>1.1108</v>
      </c>
      <c r="N171" s="14">
        <f t="shared" si="128"/>
        <v>10</v>
      </c>
      <c r="O171" s="5">
        <f t="shared" si="129"/>
        <v>0.83057771976997419</v>
      </c>
      <c r="P171" s="48">
        <v>7.8</v>
      </c>
      <c r="Q171" s="10">
        <f t="shared" si="115"/>
        <v>0.78557205664303631</v>
      </c>
      <c r="R171" s="5">
        <f t="shared" si="116"/>
        <v>10.549427966085165</v>
      </c>
      <c r="S171" s="6">
        <f t="shared" si="117"/>
        <v>12.315592431935409</v>
      </c>
      <c r="T171" s="5">
        <f t="shared" si="130"/>
        <v>0.80639810532256073</v>
      </c>
      <c r="U171" s="41">
        <v>81</v>
      </c>
      <c r="V171" s="5">
        <f t="shared" si="131"/>
        <v>1.1874205863925396</v>
      </c>
      <c r="W171" s="7">
        <f t="shared" si="132"/>
        <v>0.96181067497795714</v>
      </c>
      <c r="X171" s="7">
        <f t="shared" si="133"/>
        <v>0.22560991141458242</v>
      </c>
      <c r="Y171" s="7">
        <f t="shared" si="134"/>
        <v>0.2026992744754495</v>
      </c>
      <c r="Z171" s="8">
        <v>0.23</v>
      </c>
      <c r="AA171" s="6">
        <f t="shared" si="135"/>
        <v>8.1230595338855771</v>
      </c>
      <c r="AB171" s="6">
        <f t="shared" si="118"/>
        <v>5.1247683147897165</v>
      </c>
      <c r="AC171" s="18">
        <f t="shared" si="136"/>
        <v>-0.59341194567807209</v>
      </c>
      <c r="AD171" s="19">
        <f t="shared" si="123"/>
        <v>2.7714872586301369</v>
      </c>
      <c r="AE171" s="19">
        <f t="shared" si="137"/>
        <v>0.40208756877129109</v>
      </c>
      <c r="AF171" s="19">
        <f t="shared" si="138"/>
        <v>23.037920685271221</v>
      </c>
      <c r="AG171" s="20">
        <f t="shared" si="139"/>
        <v>1.2997122336298079</v>
      </c>
      <c r="AH171" s="19">
        <f t="shared" si="140"/>
        <v>74.468025568509219</v>
      </c>
      <c r="AI171" s="19">
        <f t="shared" si="141"/>
        <v>9.9290700758012296</v>
      </c>
      <c r="AJ171" s="19">
        <f t="shared" si="142"/>
        <v>0.96867593789901307</v>
      </c>
      <c r="AK171" s="21">
        <f t="shared" si="124"/>
        <v>391.99476504589762</v>
      </c>
      <c r="AL171" s="19">
        <f t="shared" si="143"/>
        <v>6.6952705869839315</v>
      </c>
      <c r="AM171" s="19">
        <f t="shared" si="144"/>
        <v>16.412036822941644</v>
      </c>
      <c r="AN171" s="22">
        <f t="shared" si="145"/>
        <v>2.4785705</v>
      </c>
      <c r="AO171" s="23">
        <f t="shared" si="146"/>
        <v>7.9888858803324803E-2</v>
      </c>
      <c r="AP171" s="23">
        <f t="shared" si="147"/>
        <v>1.736601894736842E-2</v>
      </c>
      <c r="AQ171" s="23">
        <f t="shared" si="119"/>
        <v>2.2270120609756146E-2</v>
      </c>
      <c r="AR171" s="24">
        <f t="shared" si="148"/>
        <v>0.78200525555657063</v>
      </c>
      <c r="AS171" s="24">
        <f t="shared" si="149"/>
        <v>0.16999013740288785</v>
      </c>
      <c r="AT171" s="25">
        <f t="shared" si="150"/>
        <v>2.9982912190958606</v>
      </c>
      <c r="AU171" s="25">
        <f t="shared" si="155"/>
        <v>7.6999999999999985E-2</v>
      </c>
      <c r="AV171" s="25">
        <f t="shared" si="151"/>
        <v>2.9212912190958606</v>
      </c>
      <c r="AW171" s="23">
        <f t="shared" si="152"/>
        <v>2.6442162992323195</v>
      </c>
      <c r="AX171" s="24">
        <f t="shared" si="153"/>
        <v>0.92168654728369603</v>
      </c>
      <c r="AY171" s="24">
        <f t="shared" si="120"/>
        <v>0.10140955521044527</v>
      </c>
      <c r="AZ171" s="15"/>
      <c r="BB171" s="35">
        <f t="shared" si="154"/>
        <v>1.0230961024941414</v>
      </c>
    </row>
    <row r="172" spans="1:54" ht="15.75" thickBot="1" x14ac:dyDescent="0.3">
      <c r="A172" s="31">
        <v>163</v>
      </c>
      <c r="B172" s="32">
        <f t="shared" si="156"/>
        <v>11</v>
      </c>
      <c r="C172" s="32">
        <v>163</v>
      </c>
      <c r="D172" s="3">
        <f t="shared" si="125"/>
        <v>-34</v>
      </c>
      <c r="E172" s="4">
        <f t="shared" si="126"/>
        <v>20</v>
      </c>
      <c r="F172" s="48">
        <v>6.8</v>
      </c>
      <c r="G172" s="48">
        <v>15.8</v>
      </c>
      <c r="H172" s="48">
        <v>-2.2000000000000002</v>
      </c>
      <c r="I172" s="42">
        <v>1013</v>
      </c>
      <c r="J172" s="12">
        <f t="shared" si="121"/>
        <v>101.3</v>
      </c>
      <c r="K172" s="5">
        <f t="shared" si="127"/>
        <v>101.0984263372235</v>
      </c>
      <c r="L172" s="41">
        <v>10</v>
      </c>
      <c r="M172" s="12">
        <f t="shared" si="122"/>
        <v>2.7770000000000001</v>
      </c>
      <c r="N172" s="14">
        <f t="shared" si="128"/>
        <v>10</v>
      </c>
      <c r="O172" s="5">
        <f t="shared" si="129"/>
        <v>2.0764442994249355</v>
      </c>
      <c r="P172" s="48">
        <v>4.5999999999999996</v>
      </c>
      <c r="Q172" s="10">
        <f t="shared" si="115"/>
        <v>0.46365424002239886</v>
      </c>
      <c r="R172" s="5">
        <f t="shared" si="116"/>
        <v>7.8847549294281878</v>
      </c>
      <c r="S172" s="6">
        <f t="shared" si="117"/>
        <v>12.279757309852933</v>
      </c>
      <c r="T172" s="5">
        <f t="shared" si="130"/>
        <v>0.51682650854893286</v>
      </c>
      <c r="U172" s="41">
        <v>73</v>
      </c>
      <c r="V172" s="5">
        <f t="shared" si="131"/>
        <v>0.98818261572420207</v>
      </c>
      <c r="W172" s="7">
        <f t="shared" si="132"/>
        <v>0.72137330947866751</v>
      </c>
      <c r="X172" s="7">
        <f t="shared" si="133"/>
        <v>0.26680930624553456</v>
      </c>
      <c r="Y172" s="7">
        <f t="shared" si="134"/>
        <v>0.22109282247996179</v>
      </c>
      <c r="Z172" s="8">
        <v>0.23</v>
      </c>
      <c r="AA172" s="6">
        <f t="shared" si="135"/>
        <v>6.0712612956597045</v>
      </c>
      <c r="AB172" s="6">
        <f t="shared" si="118"/>
        <v>3.462489737846417</v>
      </c>
      <c r="AC172" s="18">
        <f t="shared" si="136"/>
        <v>-0.59341194567807209</v>
      </c>
      <c r="AD172" s="19">
        <f t="shared" si="123"/>
        <v>2.7887014652054791</v>
      </c>
      <c r="AE172" s="19">
        <f t="shared" si="137"/>
        <v>0.40334794968498294</v>
      </c>
      <c r="AF172" s="19">
        <f t="shared" si="138"/>
        <v>23.110135192204606</v>
      </c>
      <c r="AG172" s="20">
        <f t="shared" si="139"/>
        <v>1.2986802232390988</v>
      </c>
      <c r="AH172" s="19">
        <f t="shared" si="140"/>
        <v>74.408895728707932</v>
      </c>
      <c r="AI172" s="19">
        <f t="shared" si="141"/>
        <v>9.9211860971610584</v>
      </c>
      <c r="AJ172" s="19">
        <f t="shared" si="142"/>
        <v>0.9684834193809313</v>
      </c>
      <c r="AK172" s="21">
        <f t="shared" si="124"/>
        <v>390.854163784631</v>
      </c>
      <c r="AL172" s="19">
        <f t="shared" si="143"/>
        <v>6.6757891174414983</v>
      </c>
      <c r="AM172" s="19">
        <f t="shared" si="144"/>
        <v>16.364282129334931</v>
      </c>
      <c r="AN172" s="22">
        <f t="shared" si="145"/>
        <v>2.4849451999999999</v>
      </c>
      <c r="AO172" s="23">
        <f t="shared" si="146"/>
        <v>6.7963166438523154E-2</v>
      </c>
      <c r="AP172" s="23">
        <f t="shared" si="147"/>
        <v>2.4261350000000001E-2</v>
      </c>
      <c r="AQ172" s="23">
        <f t="shared" si="119"/>
        <v>4.1389646247310077E-2</v>
      </c>
      <c r="AR172" s="24">
        <f t="shared" si="148"/>
        <v>0.62150359711166214</v>
      </c>
      <c r="AS172" s="24">
        <f t="shared" si="149"/>
        <v>0.22186306327302255</v>
      </c>
      <c r="AT172" s="25">
        <f t="shared" si="150"/>
        <v>2.6087715578132875</v>
      </c>
      <c r="AU172" s="25">
        <f t="shared" si="155"/>
        <v>0.16800000000000004</v>
      </c>
      <c r="AV172" s="25">
        <f t="shared" si="151"/>
        <v>2.4407715578132874</v>
      </c>
      <c r="AW172" s="23">
        <f t="shared" si="152"/>
        <v>6.6742852481515778</v>
      </c>
      <c r="AX172" s="24">
        <f t="shared" si="153"/>
        <v>0.61045543495638999</v>
      </c>
      <c r="AY172" s="24">
        <f t="shared" si="120"/>
        <v>0.39508518287725969</v>
      </c>
      <c r="AZ172" s="15"/>
      <c r="BB172" s="35">
        <f t="shared" si="154"/>
        <v>1.0055406178336497</v>
      </c>
    </row>
    <row r="173" spans="1:54" ht="15.75" thickBot="1" x14ac:dyDescent="0.3">
      <c r="A173" s="31">
        <v>164</v>
      </c>
      <c r="B173" s="32">
        <f t="shared" si="156"/>
        <v>12</v>
      </c>
      <c r="C173" s="32">
        <v>164</v>
      </c>
      <c r="D173" s="3">
        <f t="shared" si="125"/>
        <v>-34</v>
      </c>
      <c r="E173" s="4">
        <f t="shared" si="126"/>
        <v>20</v>
      </c>
      <c r="F173" s="48">
        <v>11.9</v>
      </c>
      <c r="G173" s="48">
        <v>18</v>
      </c>
      <c r="H173" s="48">
        <v>5.8</v>
      </c>
      <c r="I173" s="42">
        <v>1013</v>
      </c>
      <c r="J173" s="12">
        <f t="shared" si="121"/>
        <v>101.3</v>
      </c>
      <c r="K173" s="5">
        <f t="shared" si="127"/>
        <v>101.0984263372235</v>
      </c>
      <c r="L173" s="41">
        <v>9</v>
      </c>
      <c r="M173" s="12">
        <f t="shared" si="122"/>
        <v>2.4992999999999999</v>
      </c>
      <c r="N173" s="14">
        <f t="shared" si="128"/>
        <v>10</v>
      </c>
      <c r="O173" s="5">
        <f t="shared" si="129"/>
        <v>1.8687998694824419</v>
      </c>
      <c r="P173" s="48">
        <v>6.2</v>
      </c>
      <c r="Q173" s="10">
        <f t="shared" si="115"/>
        <v>0.62537606441654192</v>
      </c>
      <c r="R173" s="5">
        <f t="shared" si="116"/>
        <v>9.1835694326580697</v>
      </c>
      <c r="S173" s="6">
        <f t="shared" si="117"/>
        <v>12.247195795548535</v>
      </c>
      <c r="T173" s="5">
        <f t="shared" si="130"/>
        <v>0.66229856540667098</v>
      </c>
      <c r="U173" s="41">
        <v>76</v>
      </c>
      <c r="V173" s="5">
        <f t="shared" si="131"/>
        <v>1.3933422503789294</v>
      </c>
      <c r="W173" s="7">
        <f t="shared" si="132"/>
        <v>1.0589401102879863</v>
      </c>
      <c r="X173" s="7">
        <f t="shared" si="133"/>
        <v>0.33440214009094316</v>
      </c>
      <c r="Y173" s="7">
        <f t="shared" si="134"/>
        <v>0.19593325796130276</v>
      </c>
      <c r="Z173" s="8">
        <v>0.23</v>
      </c>
      <c r="AA173" s="6">
        <f t="shared" si="135"/>
        <v>7.0713484631467134</v>
      </c>
      <c r="AB173" s="6">
        <f t="shared" si="118"/>
        <v>4.212111052969667</v>
      </c>
      <c r="AC173" s="18">
        <f t="shared" si="136"/>
        <v>-0.59341194567807209</v>
      </c>
      <c r="AD173" s="19">
        <f t="shared" si="123"/>
        <v>2.8059156717808218</v>
      </c>
      <c r="AE173" s="19">
        <f t="shared" si="137"/>
        <v>0.40448976482799298</v>
      </c>
      <c r="AF173" s="19">
        <f t="shared" si="138"/>
        <v>23.175556380883208</v>
      </c>
      <c r="AG173" s="20">
        <f t="shared" si="139"/>
        <v>1.2977441068751847</v>
      </c>
      <c r="AH173" s="19">
        <f t="shared" si="140"/>
        <v>74.355260211922527</v>
      </c>
      <c r="AI173" s="19">
        <f t="shared" si="141"/>
        <v>9.9140346949230036</v>
      </c>
      <c r="AJ173" s="19">
        <f t="shared" si="142"/>
        <v>0.96830023405858778</v>
      </c>
      <c r="AK173" s="21">
        <f t="shared" si="124"/>
        <v>389.81775865675479</v>
      </c>
      <c r="AL173" s="19">
        <f t="shared" si="143"/>
        <v>6.6580873178573725</v>
      </c>
      <c r="AM173" s="19">
        <f t="shared" si="144"/>
        <v>16.320889919441012</v>
      </c>
      <c r="AN173" s="22">
        <f t="shared" si="145"/>
        <v>2.4729041</v>
      </c>
      <c r="AO173" s="23">
        <f t="shared" si="146"/>
        <v>9.194617868757636E-2</v>
      </c>
      <c r="AP173" s="23">
        <f t="shared" si="147"/>
        <v>1.386362857142857E-2</v>
      </c>
      <c r="AQ173" s="23">
        <f t="shared" si="119"/>
        <v>2.2672466641473751E-2</v>
      </c>
      <c r="AR173" s="24">
        <f t="shared" si="148"/>
        <v>0.80219216012905181</v>
      </c>
      <c r="AS173" s="24">
        <f t="shared" si="149"/>
        <v>0.12095439212030917</v>
      </c>
      <c r="AT173" s="25">
        <f t="shared" si="150"/>
        <v>2.8592374101770464</v>
      </c>
      <c r="AU173" s="25">
        <f t="shared" si="155"/>
        <v>1.4000000000000014E-2</v>
      </c>
      <c r="AV173" s="25">
        <f t="shared" si="151"/>
        <v>2.8452374101770461</v>
      </c>
      <c r="AW173" s="23">
        <f t="shared" si="152"/>
        <v>5.899403305977545</v>
      </c>
      <c r="AX173" s="24">
        <f t="shared" si="153"/>
        <v>0.92297438632978679</v>
      </c>
      <c r="AY173" s="24">
        <f t="shared" si="120"/>
        <v>0.23861556998641409</v>
      </c>
      <c r="AZ173" s="15"/>
      <c r="BB173" s="35">
        <f t="shared" si="154"/>
        <v>1.1615899563162009</v>
      </c>
    </row>
    <row r="174" spans="1:54" ht="15.75" thickBot="1" x14ac:dyDescent="0.3">
      <c r="A174" s="31">
        <v>165</v>
      </c>
      <c r="B174" s="32">
        <f t="shared" si="156"/>
        <v>13</v>
      </c>
      <c r="C174" s="32">
        <v>165</v>
      </c>
      <c r="D174" s="3">
        <f t="shared" si="125"/>
        <v>-34</v>
      </c>
      <c r="E174" s="4">
        <f t="shared" si="126"/>
        <v>20</v>
      </c>
      <c r="F174" s="48">
        <v>7</v>
      </c>
      <c r="G174" s="48">
        <v>12.4</v>
      </c>
      <c r="H174" s="48">
        <v>1.7</v>
      </c>
      <c r="I174" s="42">
        <v>1013</v>
      </c>
      <c r="J174" s="12">
        <f t="shared" si="121"/>
        <v>101.3</v>
      </c>
      <c r="K174" s="5">
        <f t="shared" si="127"/>
        <v>101.0984263372235</v>
      </c>
      <c r="L174" s="41">
        <v>4</v>
      </c>
      <c r="M174" s="12">
        <f t="shared" si="122"/>
        <v>1.1108</v>
      </c>
      <c r="N174" s="14">
        <f t="shared" si="128"/>
        <v>10</v>
      </c>
      <c r="O174" s="5">
        <f t="shared" si="129"/>
        <v>0.83057771976997419</v>
      </c>
      <c r="P174" s="48">
        <v>0</v>
      </c>
      <c r="Q174" s="10">
        <f t="shared" si="115"/>
        <v>0</v>
      </c>
      <c r="R174" s="5">
        <f t="shared" si="116"/>
        <v>4.070467763418927</v>
      </c>
      <c r="S174" s="6">
        <f t="shared" si="117"/>
        <v>12.217916038678251</v>
      </c>
      <c r="T174" s="5">
        <f t="shared" si="130"/>
        <v>9.9760127931769804E-2</v>
      </c>
      <c r="U174" s="41">
        <v>92</v>
      </c>
      <c r="V174" s="5">
        <f t="shared" si="131"/>
        <v>1.0018584572619043</v>
      </c>
      <c r="W174" s="7">
        <f t="shared" si="132"/>
        <v>0.921709780680952</v>
      </c>
      <c r="X174" s="7">
        <f t="shared" si="133"/>
        <v>8.0148676580952261E-2</v>
      </c>
      <c r="Y174" s="7">
        <f t="shared" si="134"/>
        <v>0.20559199539704989</v>
      </c>
      <c r="Z174" s="8">
        <v>0.23</v>
      </c>
      <c r="AA174" s="6">
        <f t="shared" si="135"/>
        <v>3.1342601778325738</v>
      </c>
      <c r="AB174" s="6">
        <f t="shared" si="118"/>
        <v>0.62122167410264917</v>
      </c>
      <c r="AC174" s="18">
        <f t="shared" si="136"/>
        <v>-0.59341194567807209</v>
      </c>
      <c r="AD174" s="19">
        <f t="shared" si="123"/>
        <v>2.823129878356164</v>
      </c>
      <c r="AE174" s="19">
        <f t="shared" si="137"/>
        <v>0.40551259518988658</v>
      </c>
      <c r="AF174" s="19">
        <f t="shared" si="138"/>
        <v>23.234160243777549</v>
      </c>
      <c r="AG174" s="20">
        <f t="shared" si="139"/>
        <v>1.2969045760159954</v>
      </c>
      <c r="AH174" s="19">
        <f t="shared" si="140"/>
        <v>74.307158636919979</v>
      </c>
      <c r="AI174" s="19">
        <f t="shared" si="141"/>
        <v>9.9076211515893302</v>
      </c>
      <c r="AJ174" s="19">
        <f t="shared" si="142"/>
        <v>0.96812640387322424</v>
      </c>
      <c r="AK174" s="21">
        <f t="shared" si="124"/>
        <v>388.88580905884464</v>
      </c>
      <c r="AL174" s="19">
        <f t="shared" si="143"/>
        <v>6.6421696187250667</v>
      </c>
      <c r="AM174" s="19">
        <f t="shared" si="144"/>
        <v>16.281871053675708</v>
      </c>
      <c r="AN174" s="22">
        <f t="shared" si="145"/>
        <v>2.4844729999999999</v>
      </c>
      <c r="AO174" s="23">
        <f t="shared" si="146"/>
        <v>6.8790962941715134E-2</v>
      </c>
      <c r="AP174" s="23">
        <f t="shared" si="147"/>
        <v>2.3568168571428572E-2</v>
      </c>
      <c r="AQ174" s="23">
        <f t="shared" si="119"/>
        <v>3.0223735113240485E-2</v>
      </c>
      <c r="AR174" s="24">
        <f t="shared" si="148"/>
        <v>0.69475506458176983</v>
      </c>
      <c r="AS174" s="24">
        <f t="shared" si="149"/>
        <v>0.23802697008021628</v>
      </c>
      <c r="AT174" s="25">
        <f t="shared" si="150"/>
        <v>2.5130385037299248</v>
      </c>
      <c r="AU174" s="25">
        <f t="shared" si="155"/>
        <v>-0.44100000000000011</v>
      </c>
      <c r="AV174" s="25">
        <f t="shared" si="151"/>
        <v>2.954038503729925</v>
      </c>
      <c r="AW174" s="23">
        <f t="shared" si="152"/>
        <v>2.6678085217450991</v>
      </c>
      <c r="AX174" s="24">
        <f t="shared" si="153"/>
        <v>0.8260638016335532</v>
      </c>
      <c r="AY174" s="24">
        <f t="shared" si="120"/>
        <v>5.0895241506859784E-2</v>
      </c>
      <c r="AZ174" s="15"/>
      <c r="BB174" s="35">
        <f t="shared" si="154"/>
        <v>0.87695904314041295</v>
      </c>
    </row>
    <row r="175" spans="1:54" ht="15.75" thickBot="1" x14ac:dyDescent="0.3">
      <c r="A175" s="31">
        <v>166</v>
      </c>
      <c r="B175" s="32">
        <f t="shared" si="156"/>
        <v>14</v>
      </c>
      <c r="C175" s="32">
        <v>166</v>
      </c>
      <c r="D175" s="3">
        <f t="shared" si="125"/>
        <v>-34</v>
      </c>
      <c r="E175" s="4">
        <f t="shared" si="126"/>
        <v>20</v>
      </c>
      <c r="F175" s="48">
        <v>5.6</v>
      </c>
      <c r="G175" s="48">
        <v>9.6</v>
      </c>
      <c r="H175" s="48">
        <v>1.5</v>
      </c>
      <c r="I175" s="42">
        <v>1013</v>
      </c>
      <c r="J175" s="12">
        <f t="shared" si="121"/>
        <v>101.3</v>
      </c>
      <c r="K175" s="5">
        <f t="shared" si="127"/>
        <v>101.0984263372235</v>
      </c>
      <c r="L175" s="41">
        <v>7</v>
      </c>
      <c r="M175" s="12">
        <f t="shared" si="122"/>
        <v>1.9439</v>
      </c>
      <c r="N175" s="14">
        <f t="shared" si="128"/>
        <v>10</v>
      </c>
      <c r="O175" s="5">
        <f t="shared" si="129"/>
        <v>1.4535110095974548</v>
      </c>
      <c r="P175" s="48">
        <v>0</v>
      </c>
      <c r="Q175" s="10">
        <f t="shared" si="115"/>
        <v>0</v>
      </c>
      <c r="R175" s="5">
        <f t="shared" si="116"/>
        <v>4.061808745962705</v>
      </c>
      <c r="S175" s="6">
        <f t="shared" si="117"/>
        <v>12.191925131881655</v>
      </c>
      <c r="T175" s="5">
        <f t="shared" si="130"/>
        <v>9.9760127931769749E-2</v>
      </c>
      <c r="U175" s="41">
        <v>97</v>
      </c>
      <c r="V175" s="5">
        <f t="shared" si="131"/>
        <v>0.90952748560444729</v>
      </c>
      <c r="W175" s="7">
        <f t="shared" si="132"/>
        <v>0.88224166103631385</v>
      </c>
      <c r="X175" s="7">
        <f t="shared" si="133"/>
        <v>2.7285824568133443E-2</v>
      </c>
      <c r="Y175" s="7">
        <f t="shared" si="134"/>
        <v>0.20850119180649679</v>
      </c>
      <c r="Z175" s="8">
        <v>0.23</v>
      </c>
      <c r="AA175" s="6">
        <f t="shared" si="135"/>
        <v>3.1275927343912828</v>
      </c>
      <c r="AB175" s="6">
        <f t="shared" si="118"/>
        <v>0.61606316548965256</v>
      </c>
      <c r="AC175" s="18">
        <f t="shared" si="136"/>
        <v>-0.59341194567807209</v>
      </c>
      <c r="AD175" s="19">
        <f t="shared" si="123"/>
        <v>2.8403440849315067</v>
      </c>
      <c r="AE175" s="19">
        <f t="shared" si="137"/>
        <v>0.40641606786210932</v>
      </c>
      <c r="AF175" s="19">
        <f t="shared" si="138"/>
        <v>23.285925414801319</v>
      </c>
      <c r="AG175" s="20">
        <f t="shared" si="139"/>
        <v>1.296162251889418</v>
      </c>
      <c r="AH175" s="19">
        <f t="shared" si="140"/>
        <v>74.264626597436362</v>
      </c>
      <c r="AI175" s="19">
        <f t="shared" si="141"/>
        <v>9.9019502129915153</v>
      </c>
      <c r="AJ175" s="19">
        <f t="shared" si="142"/>
        <v>0.9679619480778453</v>
      </c>
      <c r="AK175" s="21">
        <f t="shared" si="124"/>
        <v>388.05854074354687</v>
      </c>
      <c r="AL175" s="19">
        <f t="shared" si="143"/>
        <v>6.6280398758997814</v>
      </c>
      <c r="AM175" s="19">
        <f t="shared" si="144"/>
        <v>16.24723498385082</v>
      </c>
      <c r="AN175" s="22">
        <f t="shared" si="145"/>
        <v>2.4877783999999998</v>
      </c>
      <c r="AO175" s="23">
        <f t="shared" si="146"/>
        <v>6.3173181949193649E-2</v>
      </c>
      <c r="AP175" s="23">
        <f t="shared" si="147"/>
        <v>2.9460210714285718E-2</v>
      </c>
      <c r="AQ175" s="23">
        <f t="shared" si="119"/>
        <v>4.4019262524499281E-2</v>
      </c>
      <c r="AR175" s="24">
        <f t="shared" si="148"/>
        <v>0.58934360774557715</v>
      </c>
      <c r="AS175" s="24">
        <f t="shared" si="149"/>
        <v>0.27483476898892639</v>
      </c>
      <c r="AT175" s="25">
        <f t="shared" si="150"/>
        <v>2.5115295689016301</v>
      </c>
      <c r="AU175" s="25">
        <f t="shared" si="155"/>
        <v>0.37800000000000006</v>
      </c>
      <c r="AV175" s="25">
        <f t="shared" si="151"/>
        <v>2.13352956890163</v>
      </c>
      <c r="AW175" s="23">
        <f t="shared" si="152"/>
        <v>4.6921087110391291</v>
      </c>
      <c r="AX175" s="24">
        <f t="shared" si="153"/>
        <v>0.50542363956868208</v>
      </c>
      <c r="AY175" s="24">
        <f t="shared" si="120"/>
        <v>3.5186560959609481E-2</v>
      </c>
      <c r="AZ175" s="15"/>
      <c r="BB175" s="35">
        <f t="shared" si="154"/>
        <v>0.54061020052829156</v>
      </c>
    </row>
    <row r="176" spans="1:54" ht="15.75" thickBot="1" x14ac:dyDescent="0.3">
      <c r="A176" s="31">
        <v>167</v>
      </c>
      <c r="B176" s="32">
        <f t="shared" si="156"/>
        <v>15</v>
      </c>
      <c r="C176" s="32">
        <v>167</v>
      </c>
      <c r="D176" s="3">
        <f t="shared" si="125"/>
        <v>-34</v>
      </c>
      <c r="E176" s="4">
        <f t="shared" si="126"/>
        <v>20</v>
      </c>
      <c r="F176" s="48">
        <v>12.4</v>
      </c>
      <c r="G176" s="48">
        <v>16.899999999999999</v>
      </c>
      <c r="H176" s="48">
        <v>8</v>
      </c>
      <c r="I176" s="42">
        <v>1013</v>
      </c>
      <c r="J176" s="12">
        <f t="shared" si="121"/>
        <v>101.3</v>
      </c>
      <c r="K176" s="5">
        <f t="shared" si="127"/>
        <v>101.0984263372235</v>
      </c>
      <c r="L176" s="41">
        <v>5</v>
      </c>
      <c r="M176" s="12">
        <f t="shared" si="122"/>
        <v>1.3885000000000001</v>
      </c>
      <c r="N176" s="14">
        <f t="shared" si="128"/>
        <v>10</v>
      </c>
      <c r="O176" s="5">
        <f t="shared" si="129"/>
        <v>1.0382221497124677</v>
      </c>
      <c r="P176" s="48">
        <v>3.8</v>
      </c>
      <c r="Q176" s="10">
        <f t="shared" si="115"/>
        <v>0.3839537221767152</v>
      </c>
      <c r="R176" s="5">
        <f t="shared" si="116"/>
        <v>7.1675342289712791</v>
      </c>
      <c r="S176" s="6">
        <f t="shared" si="117"/>
        <v>12.169229113432714</v>
      </c>
      <c r="T176" s="5">
        <f t="shared" si="130"/>
        <v>0.44513427834392705</v>
      </c>
      <c r="U176" s="41">
        <v>87</v>
      </c>
      <c r="V176" s="5">
        <f t="shared" si="131"/>
        <v>1.4399890276309686</v>
      </c>
      <c r="W176" s="7">
        <f t="shared" si="132"/>
        <v>1.2527904540389427</v>
      </c>
      <c r="X176" s="7">
        <f t="shared" si="133"/>
        <v>0.18719857359202585</v>
      </c>
      <c r="Y176" s="7">
        <f t="shared" si="134"/>
        <v>0.18330062891267471</v>
      </c>
      <c r="Z176" s="8">
        <v>0.23</v>
      </c>
      <c r="AA176" s="6">
        <f t="shared" si="135"/>
        <v>5.5190013563078848</v>
      </c>
      <c r="AB176" s="6">
        <f t="shared" si="118"/>
        <v>2.6655195962377083</v>
      </c>
      <c r="AC176" s="18">
        <f t="shared" si="136"/>
        <v>-0.59341194567807209</v>
      </c>
      <c r="AD176" s="19">
        <f t="shared" si="123"/>
        <v>2.8575582915068489</v>
      </c>
      <c r="AE176" s="19">
        <f t="shared" si="137"/>
        <v>0.407199856488417</v>
      </c>
      <c r="AF176" s="19">
        <f t="shared" si="138"/>
        <v>23.330833195119105</v>
      </c>
      <c r="AG176" s="20">
        <f t="shared" si="139"/>
        <v>1.2955176837417042</v>
      </c>
      <c r="AH176" s="19">
        <f t="shared" si="140"/>
        <v>74.227695562963802</v>
      </c>
      <c r="AI176" s="19">
        <f t="shared" si="141"/>
        <v>9.8970260750618397</v>
      </c>
      <c r="AJ176" s="19">
        <f t="shared" si="142"/>
        <v>0.96780688326974462</v>
      </c>
      <c r="AK176" s="21">
        <f t="shared" si="124"/>
        <v>387.33614590395308</v>
      </c>
      <c r="AL176" s="19">
        <f t="shared" si="143"/>
        <v>6.6157013720395188</v>
      </c>
      <c r="AM176" s="19">
        <f t="shared" si="144"/>
        <v>16.21698975670671</v>
      </c>
      <c r="AN176" s="22">
        <f t="shared" si="145"/>
        <v>2.4717235999999998</v>
      </c>
      <c r="AO176" s="23">
        <f t="shared" si="146"/>
        <v>9.4644210380958674E-2</v>
      </c>
      <c r="AP176" s="23">
        <f t="shared" si="147"/>
        <v>1.3304611290322581E-2</v>
      </c>
      <c r="AQ176" s="23">
        <f t="shared" si="119"/>
        <v>1.8001079616197922E-2</v>
      </c>
      <c r="AR176" s="24">
        <f t="shared" si="148"/>
        <v>0.84019678393431008</v>
      </c>
      <c r="AS176" s="24">
        <f t="shared" si="149"/>
        <v>0.11811067547216948</v>
      </c>
      <c r="AT176" s="25">
        <f t="shared" si="150"/>
        <v>2.8534817600701765</v>
      </c>
      <c r="AU176" s="25">
        <f t="shared" si="155"/>
        <v>0.35000000000000003</v>
      </c>
      <c r="AV176" s="25">
        <f t="shared" si="151"/>
        <v>2.5034817600701764</v>
      </c>
      <c r="AW176" s="23">
        <f t="shared" si="152"/>
        <v>3.2717084549762641</v>
      </c>
      <c r="AX176" s="24">
        <f t="shared" si="153"/>
        <v>0.85099212689038872</v>
      </c>
      <c r="AY176" s="24">
        <f t="shared" si="120"/>
        <v>7.2337964611974892E-2</v>
      </c>
      <c r="AZ176" s="15"/>
      <c r="BB176" s="35">
        <f t="shared" si="154"/>
        <v>0.92333009150236367</v>
      </c>
    </row>
    <row r="177" spans="1:54" ht="15.75" thickBot="1" x14ac:dyDescent="0.3">
      <c r="A177" s="31">
        <v>168</v>
      </c>
      <c r="B177" s="32">
        <f t="shared" si="156"/>
        <v>16</v>
      </c>
      <c r="C177" s="32">
        <v>168</v>
      </c>
      <c r="D177" s="3">
        <f t="shared" si="125"/>
        <v>-34</v>
      </c>
      <c r="E177" s="4">
        <f t="shared" si="126"/>
        <v>20</v>
      </c>
      <c r="F177" s="48">
        <v>10.6</v>
      </c>
      <c r="G177" s="48">
        <v>15</v>
      </c>
      <c r="H177" s="48">
        <v>6.1</v>
      </c>
      <c r="I177" s="42">
        <v>1013</v>
      </c>
      <c r="J177" s="12">
        <f t="shared" si="121"/>
        <v>101.3</v>
      </c>
      <c r="K177" s="5">
        <f t="shared" si="127"/>
        <v>101.0984263372235</v>
      </c>
      <c r="L177" s="41">
        <v>9</v>
      </c>
      <c r="M177" s="12">
        <f t="shared" si="122"/>
        <v>2.4992999999999999</v>
      </c>
      <c r="N177" s="14">
        <f t="shared" si="128"/>
        <v>10</v>
      </c>
      <c r="O177" s="5">
        <f t="shared" si="129"/>
        <v>1.8687998694824419</v>
      </c>
      <c r="P177" s="48">
        <v>0</v>
      </c>
      <c r="Q177" s="10">
        <f t="shared" si="115"/>
        <v>0</v>
      </c>
      <c r="R177" s="5">
        <f t="shared" si="116"/>
        <v>4.0477855043471678</v>
      </c>
      <c r="S177" s="6">
        <f t="shared" si="117"/>
        <v>12.149832969848458</v>
      </c>
      <c r="T177" s="5">
        <f t="shared" si="130"/>
        <v>9.9760127931769804E-2</v>
      </c>
      <c r="U177" s="41">
        <v>99</v>
      </c>
      <c r="V177" s="5">
        <f t="shared" si="131"/>
        <v>1.2782159661355477</v>
      </c>
      <c r="W177" s="7">
        <f t="shared" si="132"/>
        <v>1.2654338064741921</v>
      </c>
      <c r="X177" s="7">
        <f t="shared" si="133"/>
        <v>1.2782159661355541E-2</v>
      </c>
      <c r="Y177" s="7">
        <f t="shared" si="134"/>
        <v>0.18251189693537431</v>
      </c>
      <c r="Z177" s="8">
        <v>0.23</v>
      </c>
      <c r="AA177" s="6">
        <f t="shared" si="135"/>
        <v>3.1167948383473192</v>
      </c>
      <c r="AB177" s="6">
        <f t="shared" si="118"/>
        <v>0.57914602879438681</v>
      </c>
      <c r="AC177" s="18">
        <f t="shared" si="136"/>
        <v>-0.59341194567807209</v>
      </c>
      <c r="AD177" s="19">
        <f t="shared" si="123"/>
        <v>2.8747724980821916</v>
      </c>
      <c r="AE177" s="19">
        <f t="shared" si="137"/>
        <v>0.40786368166237064</v>
      </c>
      <c r="AF177" s="19">
        <f t="shared" si="138"/>
        <v>23.368867575921186</v>
      </c>
      <c r="AG177" s="20">
        <f t="shared" si="139"/>
        <v>1.294971347293163</v>
      </c>
      <c r="AH177" s="19">
        <f t="shared" si="140"/>
        <v>74.19639279026822</v>
      </c>
      <c r="AI177" s="19">
        <f t="shared" si="141"/>
        <v>9.8928523720357635</v>
      </c>
      <c r="AJ177" s="19">
        <f t="shared" si="142"/>
        <v>0.96766122342367233</v>
      </c>
      <c r="AK177" s="21">
        <f t="shared" si="124"/>
        <v>386.71878325663204</v>
      </c>
      <c r="AL177" s="19">
        <f t="shared" si="143"/>
        <v>6.6051568180232758</v>
      </c>
      <c r="AM177" s="19">
        <f t="shared" si="144"/>
        <v>16.191142017388671</v>
      </c>
      <c r="AN177" s="22">
        <f t="shared" si="145"/>
        <v>2.4759734</v>
      </c>
      <c r="AO177" s="23">
        <f t="shared" si="146"/>
        <v>8.5236015270889004E-2</v>
      </c>
      <c r="AP177" s="23">
        <f t="shared" si="147"/>
        <v>1.5563884905660378E-2</v>
      </c>
      <c r="AQ177" s="23">
        <f t="shared" si="119"/>
        <v>2.5453052172975252E-2</v>
      </c>
      <c r="AR177" s="24">
        <f t="shared" si="148"/>
        <v>0.770049086501847</v>
      </c>
      <c r="AS177" s="24">
        <f t="shared" si="149"/>
        <v>0.1406090525927827</v>
      </c>
      <c r="AT177" s="25">
        <f t="shared" si="150"/>
        <v>2.5376488095529321</v>
      </c>
      <c r="AU177" s="25">
        <f t="shared" si="155"/>
        <v>0.33599999999999997</v>
      </c>
      <c r="AV177" s="25">
        <f t="shared" si="151"/>
        <v>2.2016488095529323</v>
      </c>
      <c r="AW177" s="23">
        <f t="shared" si="152"/>
        <v>5.9264266474073208</v>
      </c>
      <c r="AX177" s="24">
        <f t="shared" si="153"/>
        <v>0.68473177239873184</v>
      </c>
      <c r="AY177" s="24">
        <f t="shared" si="120"/>
        <v>1.0651491703784313E-2</v>
      </c>
      <c r="AZ177" s="15"/>
      <c r="BB177" s="35">
        <f t="shared" si="154"/>
        <v>0.69538326410251616</v>
      </c>
    </row>
    <row r="178" spans="1:54" ht="15.75" thickBot="1" x14ac:dyDescent="0.3">
      <c r="A178" s="31">
        <v>169</v>
      </c>
      <c r="B178" s="32">
        <f t="shared" si="156"/>
        <v>17</v>
      </c>
      <c r="C178" s="32">
        <v>169</v>
      </c>
      <c r="D178" s="3">
        <f t="shared" si="125"/>
        <v>-34</v>
      </c>
      <c r="E178" s="4">
        <f t="shared" si="126"/>
        <v>20</v>
      </c>
      <c r="F178" s="48">
        <v>17.2</v>
      </c>
      <c r="G178" s="48">
        <v>19.7</v>
      </c>
      <c r="H178" s="48">
        <v>14.6</v>
      </c>
      <c r="I178" s="42">
        <v>1013</v>
      </c>
      <c r="J178" s="12">
        <f t="shared" si="121"/>
        <v>101.3</v>
      </c>
      <c r="K178" s="5">
        <f t="shared" si="127"/>
        <v>101.0984263372235</v>
      </c>
      <c r="L178" s="41">
        <v>8</v>
      </c>
      <c r="M178" s="12">
        <f t="shared" si="122"/>
        <v>2.2216</v>
      </c>
      <c r="N178" s="14">
        <f t="shared" si="128"/>
        <v>10</v>
      </c>
      <c r="O178" s="5">
        <f t="shared" si="129"/>
        <v>1.6611554395399484</v>
      </c>
      <c r="P178" s="48">
        <v>0</v>
      </c>
      <c r="Q178" s="10">
        <f t="shared" si="115"/>
        <v>0</v>
      </c>
      <c r="R178" s="5">
        <f t="shared" si="116"/>
        <v>4.0424242532044241</v>
      </c>
      <c r="S178" s="6">
        <f t="shared" si="117"/>
        <v>12.133740638418399</v>
      </c>
      <c r="T178" s="5">
        <f t="shared" si="130"/>
        <v>9.9760127931769804E-2</v>
      </c>
      <c r="U178" s="41">
        <v>97</v>
      </c>
      <c r="V178" s="5">
        <f t="shared" si="131"/>
        <v>1.9624258021226979</v>
      </c>
      <c r="W178" s="7">
        <f t="shared" si="132"/>
        <v>1.9035530280590169</v>
      </c>
      <c r="X178" s="7">
        <f t="shared" si="133"/>
        <v>5.8872774063680966E-2</v>
      </c>
      <c r="Y178" s="7">
        <f t="shared" si="134"/>
        <v>0.14684296712271455</v>
      </c>
      <c r="Z178" s="8">
        <v>0.23</v>
      </c>
      <c r="AA178" s="6">
        <f t="shared" si="135"/>
        <v>3.1126666749674068</v>
      </c>
      <c r="AB178" s="6">
        <f t="shared" si="118"/>
        <v>0.51034186876317567</v>
      </c>
      <c r="AC178" s="18">
        <f t="shared" si="136"/>
        <v>-0.59341194567807209</v>
      </c>
      <c r="AD178" s="19">
        <f t="shared" si="123"/>
        <v>2.8919867046575338</v>
      </c>
      <c r="AE178" s="19">
        <f t="shared" si="137"/>
        <v>0.40840731127080604</v>
      </c>
      <c r="AF178" s="19">
        <f t="shared" si="138"/>
        <v>23.400015258102883</v>
      </c>
      <c r="AG178" s="20">
        <f t="shared" si="139"/>
        <v>1.2945236433895144</v>
      </c>
      <c r="AH178" s="19">
        <f t="shared" si="140"/>
        <v>74.170741246117629</v>
      </c>
      <c r="AI178" s="19">
        <f t="shared" si="141"/>
        <v>9.8894321661490174</v>
      </c>
      <c r="AJ178" s="19">
        <f t="shared" si="142"/>
        <v>0.96752497992558939</v>
      </c>
      <c r="AK178" s="21">
        <f t="shared" si="124"/>
        <v>386.20657812213852</v>
      </c>
      <c r="AL178" s="19">
        <f t="shared" si="143"/>
        <v>6.5964083543261269</v>
      </c>
      <c r="AM178" s="19">
        <f t="shared" si="144"/>
        <v>16.169697012817696</v>
      </c>
      <c r="AN178" s="22">
        <f t="shared" si="145"/>
        <v>2.4603907999999999</v>
      </c>
      <c r="AO178" s="23">
        <f t="shared" si="146"/>
        <v>0.12416226488393693</v>
      </c>
      <c r="AP178" s="23">
        <f t="shared" si="147"/>
        <v>9.591696511627907E-3</v>
      </c>
      <c r="AQ178" s="23">
        <f t="shared" si="119"/>
        <v>1.5009018115428301E-2</v>
      </c>
      <c r="AR178" s="24">
        <f t="shared" si="148"/>
        <v>0.89215434540833571</v>
      </c>
      <c r="AS178" s="24">
        <f t="shared" si="149"/>
        <v>6.8920083977896895E-2</v>
      </c>
      <c r="AT178" s="25">
        <f t="shared" si="150"/>
        <v>2.6023248062042312</v>
      </c>
      <c r="AU178" s="25">
        <f t="shared" si="155"/>
        <v>0.46200000000000002</v>
      </c>
      <c r="AV178" s="25">
        <f t="shared" si="151"/>
        <v>2.140324806204231</v>
      </c>
      <c r="AW178" s="23">
        <f t="shared" si="152"/>
        <v>5.148209006838683</v>
      </c>
      <c r="AX178" s="24">
        <f t="shared" si="153"/>
        <v>0.7760962512298285</v>
      </c>
      <c r="AY178" s="24">
        <f t="shared" si="120"/>
        <v>2.0888943157913703E-2</v>
      </c>
      <c r="AZ178" s="15"/>
      <c r="BB178" s="35">
        <f t="shared" si="154"/>
        <v>0.79698519438774218</v>
      </c>
    </row>
    <row r="179" spans="1:54" ht="15.75" thickBot="1" x14ac:dyDescent="0.3">
      <c r="A179" s="31">
        <v>170</v>
      </c>
      <c r="B179" s="32">
        <f t="shared" si="156"/>
        <v>18</v>
      </c>
      <c r="C179" s="32">
        <v>170</v>
      </c>
      <c r="D179" s="3">
        <f t="shared" si="125"/>
        <v>-34</v>
      </c>
      <c r="E179" s="4">
        <f t="shared" si="126"/>
        <v>20</v>
      </c>
      <c r="F179" s="48">
        <v>17.2</v>
      </c>
      <c r="G179" s="48">
        <v>19.7</v>
      </c>
      <c r="H179" s="48">
        <v>14.6</v>
      </c>
      <c r="I179" s="42">
        <v>1013</v>
      </c>
      <c r="J179" s="12">
        <f t="shared" si="121"/>
        <v>101.3</v>
      </c>
      <c r="K179" s="5">
        <f t="shared" si="127"/>
        <v>101.0984263372235</v>
      </c>
      <c r="L179" s="41">
        <v>6</v>
      </c>
      <c r="M179" s="12">
        <f t="shared" si="122"/>
        <v>1.6661999999999999</v>
      </c>
      <c r="N179" s="14">
        <f t="shared" si="128"/>
        <v>10</v>
      </c>
      <c r="O179" s="5">
        <f t="shared" si="129"/>
        <v>1.2458665796549611</v>
      </c>
      <c r="P179" s="48">
        <v>0</v>
      </c>
      <c r="Q179" s="10">
        <f t="shared" si="115"/>
        <v>0</v>
      </c>
      <c r="R179" s="5">
        <f t="shared" si="116"/>
        <v>4.0381646487282774</v>
      </c>
      <c r="S179" s="6">
        <f t="shared" si="117"/>
        <v>12.120955009622797</v>
      </c>
      <c r="T179" s="5">
        <f t="shared" si="130"/>
        <v>9.9760127931769749E-2</v>
      </c>
      <c r="U179" s="41">
        <v>97</v>
      </c>
      <c r="V179" s="5">
        <f t="shared" si="131"/>
        <v>1.9624258021226979</v>
      </c>
      <c r="W179" s="7">
        <f t="shared" si="132"/>
        <v>1.9035530280590169</v>
      </c>
      <c r="X179" s="7">
        <f t="shared" si="133"/>
        <v>5.8872774063680966E-2</v>
      </c>
      <c r="Y179" s="7">
        <f t="shared" si="134"/>
        <v>0.14684296712271455</v>
      </c>
      <c r="Z179" s="8">
        <v>0.23</v>
      </c>
      <c r="AA179" s="6">
        <f t="shared" si="135"/>
        <v>3.1093867795207735</v>
      </c>
      <c r="AB179" s="6">
        <f t="shared" si="118"/>
        <v>0.51034186876317544</v>
      </c>
      <c r="AC179" s="18">
        <f t="shared" si="136"/>
        <v>-0.59341194567807209</v>
      </c>
      <c r="AD179" s="19">
        <f t="shared" si="123"/>
        <v>2.9092009112328765</v>
      </c>
      <c r="AE179" s="19">
        <f t="shared" si="137"/>
        <v>0.408830560782321</v>
      </c>
      <c r="AF179" s="19">
        <f t="shared" si="138"/>
        <v>23.424265668793666</v>
      </c>
      <c r="AG179" s="20">
        <f t="shared" si="139"/>
        <v>1.2941748968562794</v>
      </c>
      <c r="AH179" s="19">
        <f t="shared" si="140"/>
        <v>74.150759541643438</v>
      </c>
      <c r="AI179" s="19">
        <f t="shared" si="141"/>
        <v>9.8867679388857912</v>
      </c>
      <c r="AJ179" s="19">
        <f t="shared" si="142"/>
        <v>0.96739816160695646</v>
      </c>
      <c r="AK179" s="21">
        <f t="shared" si="124"/>
        <v>385.79962250198503</v>
      </c>
      <c r="AL179" s="19">
        <f t="shared" si="143"/>
        <v>6.5894575523339052</v>
      </c>
      <c r="AM179" s="19">
        <f t="shared" si="144"/>
        <v>16.15265859491311</v>
      </c>
      <c r="AN179" s="22">
        <f t="shared" si="145"/>
        <v>2.4603907999999999</v>
      </c>
      <c r="AO179" s="23">
        <f t="shared" si="146"/>
        <v>0.12416226488393693</v>
      </c>
      <c r="AP179" s="23">
        <f t="shared" si="147"/>
        <v>9.591696511627907E-3</v>
      </c>
      <c r="AQ179" s="23">
        <f t="shared" si="119"/>
        <v>1.3654687714478204E-2</v>
      </c>
      <c r="AR179" s="24">
        <f t="shared" si="148"/>
        <v>0.90092156692604708</v>
      </c>
      <c r="AS179" s="24">
        <f t="shared" si="149"/>
        <v>6.9597363247300606E-2</v>
      </c>
      <c r="AT179" s="25">
        <f t="shared" si="150"/>
        <v>2.5990449107575979</v>
      </c>
      <c r="AU179" s="25">
        <f t="shared" si="155"/>
        <v>-0.19599999999999995</v>
      </c>
      <c r="AV179" s="25">
        <f t="shared" si="151"/>
        <v>2.7950449107575981</v>
      </c>
      <c r="AW179" s="23">
        <f t="shared" si="152"/>
        <v>3.861156755129012</v>
      </c>
      <c r="AX179" s="24">
        <f t="shared" si="153"/>
        <v>1.0234618990724598</v>
      </c>
      <c r="AY179" s="24">
        <f t="shared" si="120"/>
        <v>1.5820664466396135E-2</v>
      </c>
      <c r="AZ179" s="15"/>
      <c r="BB179" s="35">
        <f t="shared" si="154"/>
        <v>1.0392825635388558</v>
      </c>
    </row>
    <row r="180" spans="1:54" ht="15.75" thickBot="1" x14ac:dyDescent="0.3">
      <c r="A180" s="31">
        <v>171</v>
      </c>
      <c r="B180" s="32">
        <f t="shared" si="156"/>
        <v>19</v>
      </c>
      <c r="C180" s="32">
        <v>171</v>
      </c>
      <c r="D180" s="3">
        <f t="shared" si="125"/>
        <v>-34</v>
      </c>
      <c r="E180" s="4">
        <f t="shared" si="126"/>
        <v>20</v>
      </c>
      <c r="F180" s="48">
        <v>14.4</v>
      </c>
      <c r="G180" s="48">
        <v>18.2</v>
      </c>
      <c r="H180" s="48">
        <v>10.6</v>
      </c>
      <c r="I180" s="42">
        <v>1013</v>
      </c>
      <c r="J180" s="12">
        <f t="shared" si="121"/>
        <v>101.3</v>
      </c>
      <c r="K180" s="5">
        <f t="shared" si="127"/>
        <v>101.0984263372235</v>
      </c>
      <c r="L180" s="41">
        <v>12</v>
      </c>
      <c r="M180" s="12">
        <f t="shared" si="122"/>
        <v>3.3323999999999998</v>
      </c>
      <c r="N180" s="14">
        <f t="shared" si="128"/>
        <v>10</v>
      </c>
      <c r="O180" s="5">
        <f t="shared" si="129"/>
        <v>2.4917331593099221</v>
      </c>
      <c r="P180" s="48">
        <v>0</v>
      </c>
      <c r="Q180" s="10">
        <f t="shared" si="115"/>
        <v>0</v>
      </c>
      <c r="R180" s="5">
        <f t="shared" si="116"/>
        <v>4.0350073059077713</v>
      </c>
      <c r="S180" s="6">
        <f t="shared" si="117"/>
        <v>12.111477929412766</v>
      </c>
      <c r="T180" s="5">
        <f t="shared" si="130"/>
        <v>9.9760127931769749E-2</v>
      </c>
      <c r="U180" s="41">
        <v>95</v>
      </c>
      <c r="V180" s="5">
        <f t="shared" si="131"/>
        <v>1.640576541540383</v>
      </c>
      <c r="W180" s="7">
        <f t="shared" si="132"/>
        <v>1.5585477144633637</v>
      </c>
      <c r="X180" s="7">
        <f t="shared" si="133"/>
        <v>8.2028827077019306E-2</v>
      </c>
      <c r="Y180" s="7">
        <f t="shared" si="134"/>
        <v>0.1652214681275703</v>
      </c>
      <c r="Z180" s="8">
        <v>0.23</v>
      </c>
      <c r="AA180" s="6">
        <f t="shared" si="135"/>
        <v>3.1069556255489839</v>
      </c>
      <c r="AB180" s="6">
        <f t="shared" si="118"/>
        <v>0.55308731485860507</v>
      </c>
      <c r="AC180" s="18">
        <f t="shared" si="136"/>
        <v>-0.59341194567807209</v>
      </c>
      <c r="AD180" s="19">
        <f t="shared" si="123"/>
        <v>2.9264151178082187</v>
      </c>
      <c r="AE180" s="19">
        <f t="shared" si="137"/>
        <v>0.40913329347996102</v>
      </c>
      <c r="AF180" s="19">
        <f t="shared" si="138"/>
        <v>23.441610974689048</v>
      </c>
      <c r="AG180" s="20">
        <f t="shared" si="139"/>
        <v>1.2939253555625274</v>
      </c>
      <c r="AH180" s="19">
        <f t="shared" si="140"/>
        <v>74.136461878697219</v>
      </c>
      <c r="AI180" s="19">
        <f t="shared" si="141"/>
        <v>9.8848615838262965</v>
      </c>
      <c r="AJ180" s="19">
        <f t="shared" si="142"/>
        <v>0.96728077477949614</v>
      </c>
      <c r="AK180" s="21">
        <f t="shared" si="124"/>
        <v>385.49797515121537</v>
      </c>
      <c r="AL180" s="19">
        <f t="shared" si="143"/>
        <v>6.5843054155827589</v>
      </c>
      <c r="AM180" s="19">
        <f t="shared" si="144"/>
        <v>16.140029223631085</v>
      </c>
      <c r="AN180" s="22">
        <f t="shared" si="145"/>
        <v>2.4670015999999997</v>
      </c>
      <c r="AO180" s="23">
        <f t="shared" si="146"/>
        <v>0.10612116775150257</v>
      </c>
      <c r="AP180" s="23">
        <f t="shared" si="147"/>
        <v>1.1456748611111111E-2</v>
      </c>
      <c r="AQ180" s="23">
        <f t="shared" si="119"/>
        <v>2.1162783151253486E-2</v>
      </c>
      <c r="AR180" s="24">
        <f t="shared" si="148"/>
        <v>0.83373565165790853</v>
      </c>
      <c r="AS180" s="24">
        <f t="shared" si="149"/>
        <v>9.0009372979504509E-2</v>
      </c>
      <c r="AT180" s="25">
        <f t="shared" si="150"/>
        <v>2.5538683106903788</v>
      </c>
      <c r="AU180" s="25">
        <f t="shared" si="155"/>
        <v>-0.67200000000000004</v>
      </c>
      <c r="AV180" s="25">
        <f t="shared" si="151"/>
        <v>3.2258683106903789</v>
      </c>
      <c r="AW180" s="23">
        <f t="shared" si="152"/>
        <v>7.797495978369021</v>
      </c>
      <c r="AX180" s="24">
        <f t="shared" si="153"/>
        <v>1.0901984896061843</v>
      </c>
      <c r="AY180" s="24">
        <f t="shared" si="120"/>
        <v>5.7571745571893172E-2</v>
      </c>
      <c r="AZ180" s="15"/>
      <c r="BB180" s="35">
        <f t="shared" si="154"/>
        <v>1.1477702351780774</v>
      </c>
    </row>
    <row r="181" spans="1:54" ht="15.75" thickBot="1" x14ac:dyDescent="0.3">
      <c r="A181" s="31">
        <v>172</v>
      </c>
      <c r="B181" s="32">
        <f t="shared" si="156"/>
        <v>20</v>
      </c>
      <c r="C181" s="32">
        <v>172</v>
      </c>
      <c r="D181" s="3">
        <f t="shared" si="125"/>
        <v>-34</v>
      </c>
      <c r="E181" s="4">
        <f t="shared" si="126"/>
        <v>20</v>
      </c>
      <c r="F181" s="48">
        <v>7.6</v>
      </c>
      <c r="G181" s="48">
        <v>11</v>
      </c>
      <c r="H181" s="48">
        <v>4.2</v>
      </c>
      <c r="I181" s="42">
        <v>1013</v>
      </c>
      <c r="J181" s="12">
        <f t="shared" si="121"/>
        <v>101.3</v>
      </c>
      <c r="K181" s="5">
        <f t="shared" si="127"/>
        <v>101.0984263372235</v>
      </c>
      <c r="L181" s="41">
        <v>6</v>
      </c>
      <c r="M181" s="12">
        <f t="shared" si="122"/>
        <v>1.6661999999999999</v>
      </c>
      <c r="N181" s="14">
        <f t="shared" si="128"/>
        <v>10</v>
      </c>
      <c r="O181" s="5">
        <f t="shared" si="129"/>
        <v>1.2458665796549611</v>
      </c>
      <c r="P181" s="48">
        <v>2.5</v>
      </c>
      <c r="Q181" s="10">
        <f t="shared" si="115"/>
        <v>0.25294134356141518</v>
      </c>
      <c r="R181" s="5">
        <f t="shared" si="116"/>
        <v>6.0731533363657748</v>
      </c>
      <c r="S181" s="6">
        <f t="shared" si="117"/>
        <v>12.105310201330848</v>
      </c>
      <c r="T181" s="5">
        <f t="shared" si="130"/>
        <v>0.32728599001060144</v>
      </c>
      <c r="U181" s="41">
        <v>83</v>
      </c>
      <c r="V181" s="5">
        <f t="shared" si="131"/>
        <v>1.0438914705800835</v>
      </c>
      <c r="W181" s="7">
        <f t="shared" si="132"/>
        <v>0.86642992058146928</v>
      </c>
      <c r="X181" s="7">
        <f t="shared" si="133"/>
        <v>0.17746154999861419</v>
      </c>
      <c r="Y181" s="7">
        <f t="shared" si="134"/>
        <v>0.20968489556694975</v>
      </c>
      <c r="Z181" s="8">
        <v>0.23</v>
      </c>
      <c r="AA181" s="6">
        <f t="shared" si="135"/>
        <v>4.6763280690016469</v>
      </c>
      <c r="AB181" s="6">
        <f t="shared" si="118"/>
        <v>2.0922690200293914</v>
      </c>
      <c r="AC181" s="18">
        <f t="shared" si="136"/>
        <v>-0.59341194567807209</v>
      </c>
      <c r="AD181" s="19">
        <f t="shared" si="123"/>
        <v>2.9436293243835614</v>
      </c>
      <c r="AE181" s="19">
        <f t="shared" si="137"/>
        <v>0.40931542063742121</v>
      </c>
      <c r="AF181" s="19">
        <f t="shared" si="138"/>
        <v>23.452046092146233</v>
      </c>
      <c r="AG181" s="20">
        <f t="shared" si="139"/>
        <v>1.2937751896991856</v>
      </c>
      <c r="AH181" s="19">
        <f t="shared" si="140"/>
        <v>74.127858008500795</v>
      </c>
      <c r="AI181" s="19">
        <f t="shared" si="141"/>
        <v>9.8837144011334388</v>
      </c>
      <c r="AJ181" s="19">
        <f t="shared" si="142"/>
        <v>0.96717282327038256</v>
      </c>
      <c r="AK181" s="21">
        <f t="shared" si="124"/>
        <v>385.30166164590082</v>
      </c>
      <c r="AL181" s="19">
        <f t="shared" si="143"/>
        <v>6.5809523809119863</v>
      </c>
      <c r="AM181" s="19">
        <f t="shared" si="144"/>
        <v>16.131809969790577</v>
      </c>
      <c r="AN181" s="22">
        <f t="shared" si="145"/>
        <v>2.4830563999999997</v>
      </c>
      <c r="AO181" s="23">
        <f t="shared" si="146"/>
        <v>7.1326306075332149E-2</v>
      </c>
      <c r="AP181" s="23">
        <f t="shared" si="147"/>
        <v>2.1707523684210528E-2</v>
      </c>
      <c r="AQ181" s="23">
        <f t="shared" si="119"/>
        <v>3.0902714301187517E-2</v>
      </c>
      <c r="AR181" s="24">
        <f t="shared" si="148"/>
        <v>0.69771094169376036</v>
      </c>
      <c r="AS181" s="24">
        <f t="shared" si="149"/>
        <v>0.21234208842322419</v>
      </c>
      <c r="AT181" s="25">
        <f t="shared" si="150"/>
        <v>2.5840590489722555</v>
      </c>
      <c r="AU181" s="25">
        <f t="shared" si="155"/>
        <v>-0.41300000000000009</v>
      </c>
      <c r="AV181" s="25">
        <f t="shared" si="151"/>
        <v>2.9970590489722557</v>
      </c>
      <c r="AW181" s="23">
        <f t="shared" si="152"/>
        <v>3.9931621142787215</v>
      </c>
      <c r="AX181" s="24">
        <f t="shared" si="153"/>
        <v>0.84213990925467441</v>
      </c>
      <c r="AY181" s="24">
        <f t="shared" si="120"/>
        <v>0.1504725555535312</v>
      </c>
      <c r="AZ181" s="15"/>
      <c r="BB181" s="35">
        <f t="shared" si="154"/>
        <v>0.99261246480820564</v>
      </c>
    </row>
    <row r="182" spans="1:54" ht="15.75" thickBot="1" x14ac:dyDescent="0.3">
      <c r="A182" s="31">
        <v>173</v>
      </c>
      <c r="B182" s="32">
        <f t="shared" si="156"/>
        <v>21</v>
      </c>
      <c r="C182" s="32">
        <v>173</v>
      </c>
      <c r="D182" s="3">
        <f t="shared" si="125"/>
        <v>-34</v>
      </c>
      <c r="E182" s="4">
        <f t="shared" si="126"/>
        <v>20</v>
      </c>
      <c r="F182" s="48">
        <v>8.5</v>
      </c>
      <c r="G182" s="48">
        <v>14</v>
      </c>
      <c r="H182" s="48">
        <v>3</v>
      </c>
      <c r="I182" s="42">
        <v>1013</v>
      </c>
      <c r="J182" s="12">
        <f t="shared" si="121"/>
        <v>101.3</v>
      </c>
      <c r="K182" s="5">
        <f t="shared" si="127"/>
        <v>101.0984263372235</v>
      </c>
      <c r="L182" s="41">
        <v>4</v>
      </c>
      <c r="M182" s="12">
        <f t="shared" si="122"/>
        <v>1.1108</v>
      </c>
      <c r="N182" s="14">
        <f t="shared" si="128"/>
        <v>10</v>
      </c>
      <c r="O182" s="5">
        <f t="shared" si="129"/>
        <v>0.83057771976997419</v>
      </c>
      <c r="P182" s="48">
        <v>2.8</v>
      </c>
      <c r="Q182" s="10">
        <f t="shared" si="115"/>
        <v>0.28330540651458735</v>
      </c>
      <c r="R182" s="5">
        <f t="shared" si="116"/>
        <v>6.3165750008787338</v>
      </c>
      <c r="S182" s="6">
        <f t="shared" si="117"/>
        <v>12.102451588456208</v>
      </c>
      <c r="T182" s="5">
        <f t="shared" si="130"/>
        <v>0.35459907968729543</v>
      </c>
      <c r="U182" s="41">
        <v>69</v>
      </c>
      <c r="V182" s="5">
        <f t="shared" si="131"/>
        <v>1.1098529327171371</v>
      </c>
      <c r="W182" s="7">
        <f t="shared" si="132"/>
        <v>0.76579852357482459</v>
      </c>
      <c r="X182" s="7">
        <f t="shared" si="133"/>
        <v>0.34405440914231256</v>
      </c>
      <c r="Y182" s="7">
        <f t="shared" si="134"/>
        <v>0.21748611890048314</v>
      </c>
      <c r="Z182" s="8">
        <v>0.23</v>
      </c>
      <c r="AA182" s="6">
        <f t="shared" si="135"/>
        <v>4.8637627506766252</v>
      </c>
      <c r="AB182" s="6">
        <f t="shared" si="118"/>
        <v>2.3848587353334776</v>
      </c>
      <c r="AC182" s="18">
        <f t="shared" si="136"/>
        <v>-0.59341194567807209</v>
      </c>
      <c r="AD182" s="19">
        <f t="shared" si="123"/>
        <v>2.9608435309589036</v>
      </c>
      <c r="AE182" s="19">
        <f t="shared" si="137"/>
        <v>0.40937690163822771</v>
      </c>
      <c r="AF182" s="19">
        <f t="shared" si="138"/>
        <v>23.455568694012683</v>
      </c>
      <c r="AG182" s="20">
        <f t="shared" si="139"/>
        <v>1.2937244912759442</v>
      </c>
      <c r="AH182" s="19">
        <f t="shared" si="140"/>
        <v>74.124953202821104</v>
      </c>
      <c r="AI182" s="19">
        <f t="shared" si="141"/>
        <v>9.8833270937094806</v>
      </c>
      <c r="AJ182" s="19">
        <f t="shared" si="142"/>
        <v>0.96707430845779696</v>
      </c>
      <c r="AK182" s="21">
        <f t="shared" si="124"/>
        <v>385.210674445054</v>
      </c>
      <c r="AL182" s="19">
        <f t="shared" si="143"/>
        <v>6.5793983195215224</v>
      </c>
      <c r="AM182" s="19">
        <f t="shared" si="144"/>
        <v>16.128000517665523</v>
      </c>
      <c r="AN182" s="22">
        <f t="shared" si="145"/>
        <v>2.4809315000000001</v>
      </c>
      <c r="AO182" s="23">
        <f t="shared" si="146"/>
        <v>7.5278963532419127E-2</v>
      </c>
      <c r="AP182" s="23">
        <f t="shared" si="147"/>
        <v>1.9409079999999999E-2</v>
      </c>
      <c r="AQ182" s="23">
        <f t="shared" si="119"/>
        <v>2.4890134799139221E-2</v>
      </c>
      <c r="AR182" s="24">
        <f t="shared" si="148"/>
        <v>0.75151882952212257</v>
      </c>
      <c r="AS182" s="24">
        <f t="shared" si="149"/>
        <v>0.19376314974660358</v>
      </c>
      <c r="AT182" s="25">
        <f t="shared" si="150"/>
        <v>2.4789040153431476</v>
      </c>
      <c r="AU182" s="25">
        <f t="shared" si="155"/>
        <v>5.6000000000000057E-2</v>
      </c>
      <c r="AV182" s="25">
        <f t="shared" si="151"/>
        <v>2.4229040153431476</v>
      </c>
      <c r="AW182" s="23">
        <f t="shared" si="152"/>
        <v>2.653602938562218</v>
      </c>
      <c r="AX182" s="24">
        <f t="shared" si="153"/>
        <v>0.7339412594241852</v>
      </c>
      <c r="AY182" s="24">
        <f t="shared" si="120"/>
        <v>0.17690261503603882</v>
      </c>
      <c r="AZ182" s="15"/>
      <c r="BB182" s="35">
        <f t="shared" si="154"/>
        <v>0.91084387446022408</v>
      </c>
    </row>
    <row r="183" spans="1:54" ht="15.75" thickBot="1" x14ac:dyDescent="0.3">
      <c r="A183" s="31">
        <v>174</v>
      </c>
      <c r="B183" s="32">
        <f t="shared" si="156"/>
        <v>22</v>
      </c>
      <c r="C183" s="32">
        <v>174</v>
      </c>
      <c r="D183" s="3">
        <f t="shared" si="125"/>
        <v>-34</v>
      </c>
      <c r="E183" s="4">
        <f t="shared" si="126"/>
        <v>20</v>
      </c>
      <c r="F183" s="48">
        <v>8.4</v>
      </c>
      <c r="G183" s="48">
        <v>12.5</v>
      </c>
      <c r="H183" s="48">
        <v>4.3</v>
      </c>
      <c r="I183" s="42">
        <v>1013</v>
      </c>
      <c r="J183" s="12">
        <f t="shared" si="121"/>
        <v>101.3</v>
      </c>
      <c r="K183" s="5">
        <f t="shared" si="127"/>
        <v>101.0984263372235</v>
      </c>
      <c r="L183" s="41">
        <v>7</v>
      </c>
      <c r="M183" s="12">
        <f t="shared" si="122"/>
        <v>1.9439</v>
      </c>
      <c r="N183" s="14">
        <f t="shared" si="128"/>
        <v>10</v>
      </c>
      <c r="O183" s="5">
        <f t="shared" si="129"/>
        <v>1.4535110095974548</v>
      </c>
      <c r="P183" s="48">
        <v>0.4</v>
      </c>
      <c r="Q183" s="10">
        <f t="shared" si="115"/>
        <v>4.0470674899968001E-2</v>
      </c>
      <c r="R183" s="5">
        <f t="shared" si="116"/>
        <v>4.3585174385790921</v>
      </c>
      <c r="S183" s="6">
        <f t="shared" si="117"/>
        <v>12.102900815164816</v>
      </c>
      <c r="T183" s="5">
        <f t="shared" si="130"/>
        <v>0.13616431977275911</v>
      </c>
      <c r="U183" s="41">
        <v>70</v>
      </c>
      <c r="V183" s="5">
        <f t="shared" si="131"/>
        <v>1.1023471530619726</v>
      </c>
      <c r="W183" s="7">
        <f t="shared" si="132"/>
        <v>0.77164300714338074</v>
      </c>
      <c r="X183" s="7">
        <f t="shared" si="133"/>
        <v>0.33070414591859187</v>
      </c>
      <c r="Y183" s="7">
        <f t="shared" si="134"/>
        <v>0.21701950178987622</v>
      </c>
      <c r="Z183" s="8">
        <v>0.23</v>
      </c>
      <c r="AA183" s="6">
        <f t="shared" si="135"/>
        <v>3.3560584277059009</v>
      </c>
      <c r="AB183" s="6">
        <f t="shared" si="118"/>
        <v>0.91158747077184088</v>
      </c>
      <c r="AC183" s="18">
        <f t="shared" si="136"/>
        <v>-0.59341194567807209</v>
      </c>
      <c r="AD183" s="19">
        <f t="shared" si="123"/>
        <v>2.9780577375342463</v>
      </c>
      <c r="AE183" s="19">
        <f t="shared" si="137"/>
        <v>0.40931774403750043</v>
      </c>
      <c r="AF183" s="19">
        <f t="shared" si="138"/>
        <v>23.452179213164893</v>
      </c>
      <c r="AG183" s="20">
        <f t="shared" si="139"/>
        <v>1.2937732738396037</v>
      </c>
      <c r="AH183" s="19">
        <f t="shared" si="140"/>
        <v>74.12774823783262</v>
      </c>
      <c r="AI183" s="19">
        <f t="shared" si="141"/>
        <v>9.8836997650443497</v>
      </c>
      <c r="AJ183" s="19">
        <f t="shared" si="142"/>
        <v>0.96698522930679809</v>
      </c>
      <c r="AK183" s="21">
        <f t="shared" si="124"/>
        <v>385.22497294665408</v>
      </c>
      <c r="AL183" s="19">
        <f t="shared" si="143"/>
        <v>6.5796425379288523</v>
      </c>
      <c r="AM183" s="19">
        <f t="shared" si="144"/>
        <v>16.128599167330513</v>
      </c>
      <c r="AN183" s="22">
        <f t="shared" si="145"/>
        <v>2.4811676</v>
      </c>
      <c r="AO183" s="23">
        <f t="shared" si="146"/>
        <v>7.4830737579289514E-2</v>
      </c>
      <c r="AP183" s="23">
        <f t="shared" si="147"/>
        <v>1.9640140476190476E-2</v>
      </c>
      <c r="AQ183" s="23">
        <f t="shared" si="119"/>
        <v>2.9346175016332854E-2</v>
      </c>
      <c r="AR183" s="24">
        <f t="shared" si="148"/>
        <v>0.71830442767828762</v>
      </c>
      <c r="AS183" s="24">
        <f t="shared" si="149"/>
        <v>0.1885268049018356</v>
      </c>
      <c r="AT183" s="25">
        <f t="shared" si="150"/>
        <v>2.4444709569340599</v>
      </c>
      <c r="AU183" s="25">
        <f t="shared" si="155"/>
        <v>-1.3999999999999952E-2</v>
      </c>
      <c r="AV183" s="25">
        <f t="shared" si="151"/>
        <v>2.4584709569340597</v>
      </c>
      <c r="AW183" s="23">
        <f t="shared" si="152"/>
        <v>4.6454542210145933</v>
      </c>
      <c r="AX183" s="24">
        <f t="shared" si="153"/>
        <v>0.71173369089787075</v>
      </c>
      <c r="AY183" s="24">
        <f t="shared" si="120"/>
        <v>0.28962825754397625</v>
      </c>
      <c r="AZ183" s="15"/>
      <c r="BB183" s="35">
        <f t="shared" si="154"/>
        <v>1.001361948441847</v>
      </c>
    </row>
    <row r="184" spans="1:54" ht="15.75" thickBot="1" x14ac:dyDescent="0.3">
      <c r="A184" s="31">
        <v>175</v>
      </c>
      <c r="B184" s="32">
        <f t="shared" si="156"/>
        <v>23</v>
      </c>
      <c r="C184" s="32">
        <v>175</v>
      </c>
      <c r="D184" s="3">
        <f t="shared" si="125"/>
        <v>-34</v>
      </c>
      <c r="E184" s="4">
        <f t="shared" si="126"/>
        <v>20</v>
      </c>
      <c r="F184" s="48">
        <v>8.3000000000000007</v>
      </c>
      <c r="G184" s="48">
        <v>12.7</v>
      </c>
      <c r="H184" s="48">
        <v>3.9</v>
      </c>
      <c r="I184" s="42">
        <v>1013</v>
      </c>
      <c r="J184" s="12">
        <f t="shared" si="121"/>
        <v>101.3</v>
      </c>
      <c r="K184" s="5">
        <f t="shared" si="127"/>
        <v>101.0984263372235</v>
      </c>
      <c r="L184" s="41">
        <v>6</v>
      </c>
      <c r="M184" s="12">
        <f t="shared" si="122"/>
        <v>1.6661999999999999</v>
      </c>
      <c r="N184" s="14">
        <f t="shared" si="128"/>
        <v>10</v>
      </c>
      <c r="O184" s="5">
        <f t="shared" si="129"/>
        <v>1.2458665796549611</v>
      </c>
      <c r="P184" s="48">
        <v>6.5</v>
      </c>
      <c r="Q184" s="10">
        <f t="shared" si="115"/>
        <v>0.65757314372323161</v>
      </c>
      <c r="R184" s="5">
        <f t="shared" si="116"/>
        <v>9.3379126776620947</v>
      </c>
      <c r="S184" s="6">
        <f t="shared" si="117"/>
        <v>12.106655568700727</v>
      </c>
      <c r="T184" s="5">
        <f t="shared" si="130"/>
        <v>0.69126049042268323</v>
      </c>
      <c r="U184" s="41">
        <v>86</v>
      </c>
      <c r="V184" s="5">
        <f t="shared" si="131"/>
        <v>1.0948860836703138</v>
      </c>
      <c r="W184" s="7">
        <f t="shared" si="132"/>
        <v>0.94160203195646985</v>
      </c>
      <c r="X184" s="7">
        <f t="shared" si="133"/>
        <v>0.15328405171384396</v>
      </c>
      <c r="Y184" s="7">
        <f t="shared" si="134"/>
        <v>0.20414934734662918</v>
      </c>
      <c r="Z184" s="8">
        <v>0.23</v>
      </c>
      <c r="AA184" s="6">
        <f t="shared" si="135"/>
        <v>7.1901927617998131</v>
      </c>
      <c r="AB184" s="6">
        <f t="shared" si="118"/>
        <v>4.3480351614906105</v>
      </c>
      <c r="AC184" s="18">
        <f t="shared" si="136"/>
        <v>-0.59341194567807209</v>
      </c>
      <c r="AD184" s="19">
        <f t="shared" si="123"/>
        <v>2.9952719441095885</v>
      </c>
      <c r="AE184" s="19">
        <f t="shared" si="137"/>
        <v>0.40913800356604652</v>
      </c>
      <c r="AF184" s="19">
        <f t="shared" si="138"/>
        <v>23.44188084274289</v>
      </c>
      <c r="AG184" s="20">
        <f t="shared" si="139"/>
        <v>1.2939214724154735</v>
      </c>
      <c r="AH184" s="19">
        <f t="shared" si="140"/>
        <v>74.136239390759798</v>
      </c>
      <c r="AI184" s="19">
        <f t="shared" si="141"/>
        <v>9.8848319187679738</v>
      </c>
      <c r="AJ184" s="19">
        <f t="shared" si="142"/>
        <v>0.96690558240545477</v>
      </c>
      <c r="AK184" s="21">
        <f t="shared" si="124"/>
        <v>385.34448353765879</v>
      </c>
      <c r="AL184" s="19">
        <f t="shared" si="143"/>
        <v>6.581683778823213</v>
      </c>
      <c r="AM184" s="19">
        <f t="shared" si="144"/>
        <v>16.133602836754701</v>
      </c>
      <c r="AN184" s="22">
        <f t="shared" si="145"/>
        <v>2.4814037</v>
      </c>
      <c r="AO184" s="23">
        <f t="shared" si="146"/>
        <v>7.4384794050880929E-2</v>
      </c>
      <c r="AP184" s="23">
        <f t="shared" si="147"/>
        <v>1.9876768674698793E-2</v>
      </c>
      <c r="AQ184" s="23">
        <f t="shared" si="119"/>
        <v>2.8296461287834345E-2</v>
      </c>
      <c r="AR184" s="24">
        <f t="shared" si="148"/>
        <v>0.72442427593534342</v>
      </c>
      <c r="AS184" s="24">
        <f t="shared" si="149"/>
        <v>0.19357738283517451</v>
      </c>
      <c r="AT184" s="25">
        <f t="shared" si="150"/>
        <v>2.8421576003092026</v>
      </c>
      <c r="AU184" s="25">
        <f t="shared" si="155"/>
        <v>0.28699999999999998</v>
      </c>
      <c r="AV184" s="25">
        <f t="shared" si="151"/>
        <v>2.5551576003092027</v>
      </c>
      <c r="AW184" s="23">
        <f t="shared" si="152"/>
        <v>3.9832324038702134</v>
      </c>
      <c r="AX184" s="24">
        <f t="shared" si="153"/>
        <v>0.7459560870747004</v>
      </c>
      <c r="AY184" s="24">
        <f t="shared" si="120"/>
        <v>0.11819176867330915</v>
      </c>
      <c r="AZ184" s="15"/>
      <c r="BB184" s="35">
        <f t="shared" si="154"/>
        <v>0.86414785574800956</v>
      </c>
    </row>
    <row r="185" spans="1:54" ht="15.75" thickBot="1" x14ac:dyDescent="0.3">
      <c r="A185" s="31">
        <v>176</v>
      </c>
      <c r="B185" s="32">
        <f t="shared" si="156"/>
        <v>24</v>
      </c>
      <c r="C185" s="32">
        <v>176</v>
      </c>
      <c r="D185" s="3">
        <f t="shared" si="125"/>
        <v>-34</v>
      </c>
      <c r="E185" s="4">
        <f t="shared" si="126"/>
        <v>20</v>
      </c>
      <c r="F185" s="48">
        <v>12.5</v>
      </c>
      <c r="G185" s="48">
        <v>14.8</v>
      </c>
      <c r="H185" s="48">
        <v>10.1</v>
      </c>
      <c r="I185" s="42">
        <v>1013</v>
      </c>
      <c r="J185" s="12">
        <f t="shared" si="121"/>
        <v>101.3</v>
      </c>
      <c r="K185" s="5">
        <f t="shared" si="127"/>
        <v>101.0984263372235</v>
      </c>
      <c r="L185" s="41">
        <v>4</v>
      </c>
      <c r="M185" s="12">
        <f t="shared" si="122"/>
        <v>1.1108</v>
      </c>
      <c r="N185" s="14">
        <f t="shared" si="128"/>
        <v>10</v>
      </c>
      <c r="O185" s="5">
        <f t="shared" si="129"/>
        <v>0.83057771976997419</v>
      </c>
      <c r="P185" s="48">
        <v>0</v>
      </c>
      <c r="Q185" s="10">
        <f t="shared" si="115"/>
        <v>0</v>
      </c>
      <c r="R185" s="5">
        <f t="shared" si="116"/>
        <v>4.0357517659118312</v>
      </c>
      <c r="S185" s="6">
        <f t="shared" si="117"/>
        <v>12.113712500560952</v>
      </c>
      <c r="T185" s="5">
        <f t="shared" si="130"/>
        <v>9.9760127931769749E-2</v>
      </c>
      <c r="U185" s="41">
        <v>98</v>
      </c>
      <c r="V185" s="5">
        <f t="shared" si="131"/>
        <v>1.4494812038773492</v>
      </c>
      <c r="W185" s="7">
        <f t="shared" si="132"/>
        <v>1.4204915797998023</v>
      </c>
      <c r="X185" s="7">
        <f t="shared" si="133"/>
        <v>2.8989624077546905E-2</v>
      </c>
      <c r="Y185" s="7">
        <f t="shared" si="134"/>
        <v>0.17314187174705536</v>
      </c>
      <c r="Z185" s="8">
        <v>0.23</v>
      </c>
      <c r="AA185" s="6">
        <f t="shared" si="135"/>
        <v>3.1075288597521102</v>
      </c>
      <c r="AB185" s="6">
        <f t="shared" si="118"/>
        <v>0.56367685177995275</v>
      </c>
      <c r="AC185" s="18">
        <f t="shared" si="136"/>
        <v>-0.59341194567807209</v>
      </c>
      <c r="AD185" s="19">
        <f t="shared" si="123"/>
        <v>3.0124861506849312</v>
      </c>
      <c r="AE185" s="19">
        <f t="shared" si="137"/>
        <v>0.40883778407667581</v>
      </c>
      <c r="AF185" s="19">
        <f t="shared" si="138"/>
        <v>23.424679533074375</v>
      </c>
      <c r="AG185" s="20">
        <f t="shared" si="139"/>
        <v>1.2941689436721955</v>
      </c>
      <c r="AH185" s="19">
        <f t="shared" si="140"/>
        <v>74.150418449320767</v>
      </c>
      <c r="AI185" s="19">
        <f t="shared" si="141"/>
        <v>9.8867224599094357</v>
      </c>
      <c r="AJ185" s="19">
        <f t="shared" si="142"/>
        <v>0.96683536200118403</v>
      </c>
      <c r="AK185" s="21">
        <f t="shared" si="124"/>
        <v>385.56909963808454</v>
      </c>
      <c r="AL185" s="19">
        <f t="shared" si="143"/>
        <v>6.5855202218184843</v>
      </c>
      <c r="AM185" s="19">
        <f t="shared" si="144"/>
        <v>16.143007063647325</v>
      </c>
      <c r="AN185" s="22">
        <f t="shared" si="145"/>
        <v>2.4714874999999998</v>
      </c>
      <c r="AO185" s="23">
        <f t="shared" si="146"/>
        <v>9.5191829580387716E-2</v>
      </c>
      <c r="AP185" s="23">
        <f t="shared" si="147"/>
        <v>1.31981744E-2</v>
      </c>
      <c r="AQ185" s="23">
        <f t="shared" si="119"/>
        <v>1.6925291663414672E-2</v>
      </c>
      <c r="AR185" s="24">
        <f t="shared" si="148"/>
        <v>0.84903918798797862</v>
      </c>
      <c r="AS185" s="24">
        <f t="shared" si="149"/>
        <v>0.11771774242490703</v>
      </c>
      <c r="AT185" s="25">
        <f t="shared" si="150"/>
        <v>2.5438520079721574</v>
      </c>
      <c r="AU185" s="25">
        <f t="shared" si="155"/>
        <v>0.24500000000000002</v>
      </c>
      <c r="AV185" s="25">
        <f t="shared" si="151"/>
        <v>2.2988520079721573</v>
      </c>
      <c r="AW185" s="23">
        <f t="shared" si="152"/>
        <v>2.6164506398074092</v>
      </c>
      <c r="AX185" s="24">
        <f t="shared" si="153"/>
        <v>0.78973308266912734</v>
      </c>
      <c r="AY185" s="24">
        <f t="shared" si="120"/>
        <v>8.9288814003043379E-3</v>
      </c>
      <c r="AZ185" s="15"/>
      <c r="BB185" s="35">
        <f t="shared" si="154"/>
        <v>0.79866196406943168</v>
      </c>
    </row>
    <row r="186" spans="1:54" ht="15.75" thickBot="1" x14ac:dyDescent="0.3">
      <c r="A186" s="31">
        <v>177</v>
      </c>
      <c r="B186" s="32">
        <f t="shared" si="156"/>
        <v>25</v>
      </c>
      <c r="C186" s="32">
        <v>177</v>
      </c>
      <c r="D186" s="3">
        <f t="shared" si="125"/>
        <v>-34</v>
      </c>
      <c r="E186" s="4">
        <f t="shared" si="126"/>
        <v>20</v>
      </c>
      <c r="F186" s="48">
        <v>11.8</v>
      </c>
      <c r="G186" s="48">
        <v>14.4</v>
      </c>
      <c r="H186" s="48">
        <v>9.1999999999999993</v>
      </c>
      <c r="I186" s="42">
        <v>1013</v>
      </c>
      <c r="J186" s="12">
        <f t="shared" si="121"/>
        <v>101.3</v>
      </c>
      <c r="K186" s="5">
        <f t="shared" si="127"/>
        <v>101.0984263372235</v>
      </c>
      <c r="L186" s="41">
        <v>14</v>
      </c>
      <c r="M186" s="12">
        <f t="shared" si="122"/>
        <v>3.8877999999999999</v>
      </c>
      <c r="N186" s="14">
        <f t="shared" si="128"/>
        <v>10</v>
      </c>
      <c r="O186" s="5">
        <f t="shared" si="129"/>
        <v>2.9070220191949097</v>
      </c>
      <c r="P186" s="48">
        <v>0</v>
      </c>
      <c r="Q186" s="10">
        <f t="shared" si="115"/>
        <v>0</v>
      </c>
      <c r="R186" s="5">
        <f t="shared" si="116"/>
        <v>4.0392015017665353</v>
      </c>
      <c r="S186" s="6">
        <f t="shared" si="117"/>
        <v>12.124067227702431</v>
      </c>
      <c r="T186" s="5">
        <f t="shared" si="130"/>
        <v>9.9760127931769804E-2</v>
      </c>
      <c r="U186" s="41">
        <v>74</v>
      </c>
      <c r="V186" s="5">
        <f t="shared" si="131"/>
        <v>1.3841738546445497</v>
      </c>
      <c r="W186" s="7">
        <f t="shared" si="132"/>
        <v>1.0242886524369668</v>
      </c>
      <c r="X186" s="7">
        <f t="shared" si="133"/>
        <v>0.35988520220758291</v>
      </c>
      <c r="Y186" s="7">
        <f t="shared" si="134"/>
        <v>0.19830999474993113</v>
      </c>
      <c r="Z186" s="8">
        <v>0.23</v>
      </c>
      <c r="AA186" s="6">
        <f t="shared" si="135"/>
        <v>3.1101851563602323</v>
      </c>
      <c r="AB186" s="6">
        <f t="shared" si="118"/>
        <v>0.63981590284208034</v>
      </c>
      <c r="AC186" s="18">
        <f t="shared" si="136"/>
        <v>-0.59341194567807209</v>
      </c>
      <c r="AD186" s="19">
        <f t="shared" si="123"/>
        <v>3.0297003572602739</v>
      </c>
      <c r="AE186" s="19">
        <f t="shared" si="137"/>
        <v>0.40841723743277897</v>
      </c>
      <c r="AF186" s="19">
        <f t="shared" si="138"/>
        <v>23.400583985290694</v>
      </c>
      <c r="AG186" s="20">
        <f t="shared" si="139"/>
        <v>1.2945154663091252</v>
      </c>
      <c r="AH186" s="19">
        <f t="shared" si="140"/>
        <v>74.170272733922587</v>
      </c>
      <c r="AI186" s="19">
        <f t="shared" si="141"/>
        <v>9.8893696978563455</v>
      </c>
      <c r="AJ186" s="19">
        <f t="shared" si="142"/>
        <v>0.9667745600372476</v>
      </c>
      <c r="AK186" s="21">
        <f t="shared" si="124"/>
        <v>385.8986817394225</v>
      </c>
      <c r="AL186" s="19">
        <f t="shared" si="143"/>
        <v>6.5911494841093372</v>
      </c>
      <c r="AM186" s="19">
        <f t="shared" si="144"/>
        <v>16.156806007066141</v>
      </c>
      <c r="AN186" s="22">
        <f t="shared" si="145"/>
        <v>2.4731402</v>
      </c>
      <c r="AO186" s="23">
        <f t="shared" si="146"/>
        <v>9.1414511048822145E-2</v>
      </c>
      <c r="AP186" s="23">
        <f t="shared" si="147"/>
        <v>1.3981116949152541E-2</v>
      </c>
      <c r="AQ186" s="23">
        <f t="shared" si="119"/>
        <v>2.7799877989355244E-2</v>
      </c>
      <c r="AR186" s="24">
        <f t="shared" si="148"/>
        <v>0.76680769650673153</v>
      </c>
      <c r="AS186" s="24">
        <f t="shared" si="149"/>
        <v>0.11727709265594784</v>
      </c>
      <c r="AT186" s="25">
        <f t="shared" si="150"/>
        <v>2.4703692535181521</v>
      </c>
      <c r="AU186" s="25">
        <f t="shared" si="155"/>
        <v>-0.51800000000000013</v>
      </c>
      <c r="AV186" s="25">
        <f t="shared" si="151"/>
        <v>2.9883692535181523</v>
      </c>
      <c r="AW186" s="23">
        <f t="shared" si="152"/>
        <v>9.1800695342997152</v>
      </c>
      <c r="AX186" s="24">
        <f t="shared" si="153"/>
        <v>0.9265566681588836</v>
      </c>
      <c r="AY186" s="24">
        <f t="shared" si="120"/>
        <v>0.38745667886492652</v>
      </c>
      <c r="AZ186" s="15"/>
      <c r="BB186" s="35">
        <f t="shared" si="154"/>
        <v>1.3140133470238102</v>
      </c>
    </row>
    <row r="187" spans="1:54" ht="15.75" thickBot="1" x14ac:dyDescent="0.3">
      <c r="A187" s="31">
        <v>178</v>
      </c>
      <c r="B187" s="32">
        <f t="shared" si="156"/>
        <v>26</v>
      </c>
      <c r="C187" s="32">
        <v>178</v>
      </c>
      <c r="D187" s="3">
        <f t="shared" si="125"/>
        <v>-34</v>
      </c>
      <c r="E187" s="4">
        <f t="shared" si="126"/>
        <v>20</v>
      </c>
      <c r="F187" s="48">
        <v>5.0999999999999996</v>
      </c>
      <c r="G187" s="48">
        <v>10.5</v>
      </c>
      <c r="H187" s="48">
        <v>-0.3</v>
      </c>
      <c r="I187" s="42">
        <v>1013</v>
      </c>
      <c r="J187" s="12">
        <f t="shared" si="121"/>
        <v>101.3</v>
      </c>
      <c r="K187" s="5">
        <f t="shared" si="127"/>
        <v>101.0984263372235</v>
      </c>
      <c r="L187" s="41">
        <v>11</v>
      </c>
      <c r="M187" s="12">
        <f t="shared" si="122"/>
        <v>3.0547</v>
      </c>
      <c r="N187" s="14">
        <f t="shared" si="128"/>
        <v>10</v>
      </c>
      <c r="O187" s="5">
        <f t="shared" si="129"/>
        <v>2.2840887293674292</v>
      </c>
      <c r="P187" s="48">
        <v>5</v>
      </c>
      <c r="Q187" s="10">
        <f t="shared" si="115"/>
        <v>0.50541954550434876</v>
      </c>
      <c r="R187" s="5">
        <f t="shared" si="116"/>
        <v>8.1313267782083916</v>
      </c>
      <c r="S187" s="6">
        <f t="shared" si="117"/>
        <v>12.137714333585503</v>
      </c>
      <c r="T187" s="5">
        <f t="shared" si="130"/>
        <v>0.55439524682227526</v>
      </c>
      <c r="U187" s="41">
        <v>63</v>
      </c>
      <c r="V187" s="5">
        <f t="shared" si="131"/>
        <v>0.8784188734306736</v>
      </c>
      <c r="W187" s="7">
        <f t="shared" si="132"/>
        <v>0.55340389026132442</v>
      </c>
      <c r="X187" s="7">
        <f t="shared" si="133"/>
        <v>0.32501498316934918</v>
      </c>
      <c r="Y187" s="7">
        <f t="shared" si="134"/>
        <v>0.23585243042143539</v>
      </c>
      <c r="Z187" s="8">
        <v>0.23</v>
      </c>
      <c r="AA187" s="6">
        <f t="shared" si="135"/>
        <v>6.2611216192204617</v>
      </c>
      <c r="AB187" s="6">
        <f t="shared" si="118"/>
        <v>3.8516144617282371</v>
      </c>
      <c r="AC187" s="18">
        <f t="shared" si="136"/>
        <v>-0.59341194567807209</v>
      </c>
      <c r="AD187" s="19">
        <f t="shared" si="123"/>
        <v>3.0469145638356161</v>
      </c>
      <c r="AE187" s="19">
        <f t="shared" si="137"/>
        <v>0.40787656333935007</v>
      </c>
      <c r="AF187" s="19">
        <f t="shared" si="138"/>
        <v>23.369605641645158</v>
      </c>
      <c r="AG187" s="20">
        <f t="shared" si="139"/>
        <v>1.2949607416641589</v>
      </c>
      <c r="AH187" s="19">
        <f t="shared" si="140"/>
        <v>74.195785132487202</v>
      </c>
      <c r="AI187" s="19">
        <f t="shared" si="141"/>
        <v>9.8927713509982933</v>
      </c>
      <c r="AJ187" s="19">
        <f t="shared" si="142"/>
        <v>0.96672316618934662</v>
      </c>
      <c r="AK187" s="21">
        <f t="shared" si="124"/>
        <v>386.33305743785166</v>
      </c>
      <c r="AL187" s="19">
        <f t="shared" si="143"/>
        <v>6.5985686210385071</v>
      </c>
      <c r="AM187" s="19">
        <f t="shared" si="144"/>
        <v>16.174992448807973</v>
      </c>
      <c r="AN187" s="22">
        <f t="shared" si="145"/>
        <v>2.4889589000000001</v>
      </c>
      <c r="AO187" s="23">
        <f t="shared" si="146"/>
        <v>6.126442776781995E-2</v>
      </c>
      <c r="AP187" s="23">
        <f t="shared" si="147"/>
        <v>3.2348466666666673E-2</v>
      </c>
      <c r="AQ187" s="23">
        <f t="shared" si="119"/>
        <v>5.7469967829388124E-2</v>
      </c>
      <c r="AR187" s="24">
        <f t="shared" si="148"/>
        <v>0.51597877312360296</v>
      </c>
      <c r="AS187" s="24">
        <f t="shared" si="149"/>
        <v>0.27244394098239982</v>
      </c>
      <c r="AT187" s="25">
        <f t="shared" si="150"/>
        <v>2.4095071574922247</v>
      </c>
      <c r="AU187" s="25">
        <f t="shared" si="155"/>
        <v>-0.59500000000000008</v>
      </c>
      <c r="AV187" s="25">
        <f t="shared" si="151"/>
        <v>3.0045071574922249</v>
      </c>
      <c r="AW187" s="23">
        <f t="shared" si="152"/>
        <v>7.3865607489424594</v>
      </c>
      <c r="AX187" s="24">
        <f t="shared" si="153"/>
        <v>0.62285557104374922</v>
      </c>
      <c r="AY187" s="24">
        <f t="shared" si="120"/>
        <v>0.65406786172844211</v>
      </c>
      <c r="AZ187" s="15"/>
      <c r="BB187" s="35">
        <f t="shared" si="154"/>
        <v>1.2769234327721914</v>
      </c>
    </row>
    <row r="188" spans="1:54" ht="15.75" thickBot="1" x14ac:dyDescent="0.3">
      <c r="A188" s="31">
        <v>179</v>
      </c>
      <c r="B188" s="32">
        <f t="shared" si="156"/>
        <v>27</v>
      </c>
      <c r="C188" s="32">
        <v>179</v>
      </c>
      <c r="D188" s="3">
        <f t="shared" si="125"/>
        <v>-34</v>
      </c>
      <c r="E188" s="4">
        <f t="shared" si="126"/>
        <v>20</v>
      </c>
      <c r="F188" s="48">
        <v>3.3</v>
      </c>
      <c r="G188" s="48">
        <v>11.2</v>
      </c>
      <c r="H188" s="48">
        <v>-4.5</v>
      </c>
      <c r="I188" s="42">
        <v>1013</v>
      </c>
      <c r="J188" s="12">
        <f t="shared" si="121"/>
        <v>101.3</v>
      </c>
      <c r="K188" s="5">
        <f t="shared" si="127"/>
        <v>101.0984263372235</v>
      </c>
      <c r="L188" s="41">
        <v>4</v>
      </c>
      <c r="M188" s="12">
        <f t="shared" si="122"/>
        <v>1.1108</v>
      </c>
      <c r="N188" s="14">
        <f t="shared" si="128"/>
        <v>10</v>
      </c>
      <c r="O188" s="5">
        <f t="shared" si="129"/>
        <v>0.83057771976997419</v>
      </c>
      <c r="P188" s="48">
        <v>7.2</v>
      </c>
      <c r="Q188" s="10">
        <f t="shared" si="115"/>
        <v>0.72749872563152518</v>
      </c>
      <c r="R188" s="5">
        <f t="shared" si="116"/>
        <v>9.9412407756126875</v>
      </c>
      <c r="S188" s="6">
        <f t="shared" si="117"/>
        <v>12.1546473690745</v>
      </c>
      <c r="T188" s="5">
        <f t="shared" si="130"/>
        <v>0.75415996775223848</v>
      </c>
      <c r="U188" s="41">
        <v>72</v>
      </c>
      <c r="V188" s="5">
        <f t="shared" si="131"/>
        <v>0.77405266389422189</v>
      </c>
      <c r="W188" s="7">
        <f t="shared" si="132"/>
        <v>0.55731791800383979</v>
      </c>
      <c r="X188" s="7">
        <f t="shared" si="133"/>
        <v>0.21673474589038211</v>
      </c>
      <c r="Y188" s="7">
        <f t="shared" si="134"/>
        <v>0.23548478008981058</v>
      </c>
      <c r="Z188" s="8">
        <v>0.23</v>
      </c>
      <c r="AA188" s="6">
        <f t="shared" si="135"/>
        <v>7.6547553972217699</v>
      </c>
      <c r="AB188" s="6">
        <f t="shared" si="118"/>
        <v>5.1140419768227128</v>
      </c>
      <c r="AC188" s="18">
        <f t="shared" si="136"/>
        <v>-0.59341194567807209</v>
      </c>
      <c r="AD188" s="19">
        <f t="shared" si="123"/>
        <v>3.0641287704109588</v>
      </c>
      <c r="AE188" s="19">
        <f t="shared" si="137"/>
        <v>0.40721600911678274</v>
      </c>
      <c r="AF188" s="19">
        <f t="shared" si="138"/>
        <v>23.331758672552503</v>
      </c>
      <c r="AG188" s="20">
        <f t="shared" si="139"/>
        <v>1.2955043945386906</v>
      </c>
      <c r="AH188" s="19">
        <f t="shared" si="140"/>
        <v>74.226934147718026</v>
      </c>
      <c r="AI188" s="19">
        <f t="shared" si="141"/>
        <v>9.8969245530290699</v>
      </c>
      <c r="AJ188" s="19">
        <f t="shared" si="142"/>
        <v>0.96668116790227443</v>
      </c>
      <c r="AK188" s="21">
        <f t="shared" si="124"/>
        <v>386.87202146290429</v>
      </c>
      <c r="AL188" s="19">
        <f t="shared" si="143"/>
        <v>6.6077741265864054</v>
      </c>
      <c r="AM188" s="19">
        <f t="shared" si="144"/>
        <v>16.197557794608876</v>
      </c>
      <c r="AN188" s="22">
        <f t="shared" si="145"/>
        <v>2.4932086999999998</v>
      </c>
      <c r="AO188" s="23">
        <f t="shared" si="146"/>
        <v>5.4796297850526796E-2</v>
      </c>
      <c r="AP188" s="23">
        <f t="shared" si="147"/>
        <v>4.9993084848484852E-2</v>
      </c>
      <c r="AQ188" s="23">
        <f t="shared" si="119"/>
        <v>6.4110953270510126E-2</v>
      </c>
      <c r="AR188" s="24">
        <f t="shared" si="148"/>
        <v>0.4608322649284784</v>
      </c>
      <c r="AS188" s="24">
        <f t="shared" si="149"/>
        <v>0.4204376467974722</v>
      </c>
      <c r="AT188" s="25">
        <f t="shared" si="150"/>
        <v>2.5407134203990571</v>
      </c>
      <c r="AU188" s="25">
        <f t="shared" si="155"/>
        <v>-0.189</v>
      </c>
      <c r="AV188" s="25">
        <f t="shared" si="151"/>
        <v>2.7297134203990572</v>
      </c>
      <c r="AW188" s="23">
        <f t="shared" si="152"/>
        <v>2.7035079486183609</v>
      </c>
      <c r="AX188" s="24">
        <f t="shared" si="153"/>
        <v>0.50454661823062041</v>
      </c>
      <c r="AY188" s="24">
        <f t="shared" si="120"/>
        <v>0.24635296203017618</v>
      </c>
      <c r="AZ188" s="15"/>
      <c r="BB188" s="35">
        <f t="shared" si="154"/>
        <v>0.75089958026079662</v>
      </c>
    </row>
    <row r="189" spans="1:54" ht="15.75" thickBot="1" x14ac:dyDescent="0.3">
      <c r="A189" s="31">
        <v>180</v>
      </c>
      <c r="B189" s="32">
        <f t="shared" si="156"/>
        <v>28</v>
      </c>
      <c r="C189" s="32">
        <v>180</v>
      </c>
      <c r="D189" s="3">
        <f t="shared" si="125"/>
        <v>-34</v>
      </c>
      <c r="E189" s="4">
        <f t="shared" si="126"/>
        <v>20</v>
      </c>
      <c r="F189" s="48">
        <v>2.4</v>
      </c>
      <c r="G189" s="48">
        <v>7.6</v>
      </c>
      <c r="H189" s="48">
        <v>-2.8</v>
      </c>
      <c r="I189" s="42">
        <v>1013</v>
      </c>
      <c r="J189" s="12">
        <f t="shared" si="121"/>
        <v>101.3</v>
      </c>
      <c r="K189" s="5">
        <f t="shared" si="127"/>
        <v>101.0984263372235</v>
      </c>
      <c r="L189" s="41">
        <v>2</v>
      </c>
      <c r="M189" s="12">
        <f t="shared" si="122"/>
        <v>0.5554</v>
      </c>
      <c r="N189" s="14">
        <f t="shared" si="128"/>
        <v>10</v>
      </c>
      <c r="O189" s="5">
        <f t="shared" si="129"/>
        <v>0.41528885988498709</v>
      </c>
      <c r="P189" s="48">
        <v>0</v>
      </c>
      <c r="Q189" s="10">
        <f t="shared" si="115"/>
        <v>0</v>
      </c>
      <c r="R189" s="5">
        <f t="shared" si="116"/>
        <v>4.0561230187970923</v>
      </c>
      <c r="S189" s="6">
        <f t="shared" si="117"/>
        <v>12.174858853221352</v>
      </c>
      <c r="T189" s="5">
        <f t="shared" si="130"/>
        <v>9.9760127931769749E-2</v>
      </c>
      <c r="U189" s="41">
        <v>77</v>
      </c>
      <c r="V189" s="5">
        <f t="shared" si="131"/>
        <v>0.72609853549543724</v>
      </c>
      <c r="W189" s="7">
        <f t="shared" si="132"/>
        <v>0.55909587233148672</v>
      </c>
      <c r="X189" s="7">
        <f t="shared" si="133"/>
        <v>0.16700266316395052</v>
      </c>
      <c r="Y189" s="7">
        <f t="shared" si="134"/>
        <v>0.23531820073337897</v>
      </c>
      <c r="Z189" s="8">
        <v>0.23</v>
      </c>
      <c r="AA189" s="6">
        <f t="shared" si="135"/>
        <v>3.1232147244737609</v>
      </c>
      <c r="AB189" s="6">
        <f t="shared" si="118"/>
        <v>0.66497163749740473</v>
      </c>
      <c r="AC189" s="18">
        <f t="shared" si="136"/>
        <v>-0.59341194567807209</v>
      </c>
      <c r="AD189" s="19">
        <f t="shared" si="123"/>
        <v>3.081342976986301</v>
      </c>
      <c r="AE189" s="19">
        <f t="shared" si="137"/>
        <v>0.40643586941791415</v>
      </c>
      <c r="AF189" s="19">
        <f t="shared" si="138"/>
        <v>23.287059960376727</v>
      </c>
      <c r="AG189" s="20">
        <f t="shared" si="139"/>
        <v>1.2961459742351802</v>
      </c>
      <c r="AH189" s="19">
        <f t="shared" si="140"/>
        <v>74.263693956548167</v>
      </c>
      <c r="AI189" s="19">
        <f t="shared" si="141"/>
        <v>9.9018258608730889</v>
      </c>
      <c r="AJ189" s="19">
        <f t="shared" si="142"/>
        <v>0.96664855042656417</v>
      </c>
      <c r="AK189" s="21">
        <f t="shared" si="124"/>
        <v>387.51533570240679</v>
      </c>
      <c r="AL189" s="19">
        <f t="shared" si="143"/>
        <v>6.6187619337971082</v>
      </c>
      <c r="AM189" s="19">
        <f t="shared" si="144"/>
        <v>16.224492075188369</v>
      </c>
      <c r="AN189" s="22">
        <f t="shared" si="145"/>
        <v>2.4953335999999999</v>
      </c>
      <c r="AO189" s="23">
        <f t="shared" si="146"/>
        <v>5.1788275158652482E-2</v>
      </c>
      <c r="AP189" s="23">
        <f t="shared" si="147"/>
        <v>6.8740491666666667E-2</v>
      </c>
      <c r="AQ189" s="23">
        <f t="shared" si="119"/>
        <v>7.8446526206809045E-2</v>
      </c>
      <c r="AR189" s="24">
        <f t="shared" si="148"/>
        <v>0.3976531204844822</v>
      </c>
      <c r="AS189" s="24">
        <f t="shared" si="149"/>
        <v>0.52781968372469723</v>
      </c>
      <c r="AT189" s="25">
        <f t="shared" si="150"/>
        <v>2.4582430869763563</v>
      </c>
      <c r="AU189" s="25">
        <f t="shared" si="155"/>
        <v>1.4000000000000014E-2</v>
      </c>
      <c r="AV189" s="25">
        <f t="shared" si="151"/>
        <v>2.4442430869763561</v>
      </c>
      <c r="AW189" s="23">
        <f t="shared" si="152"/>
        <v>1.3561682652267359</v>
      </c>
      <c r="AX189" s="24">
        <f t="shared" si="153"/>
        <v>0.38951140270734608</v>
      </c>
      <c r="AY189" s="24">
        <f t="shared" si="120"/>
        <v>0.11954256123204321</v>
      </c>
      <c r="AZ189" s="15"/>
      <c r="BB189" s="35">
        <f t="shared" si="154"/>
        <v>0.50905396393938929</v>
      </c>
    </row>
    <row r="190" spans="1:54" ht="15.75" thickBot="1" x14ac:dyDescent="0.3">
      <c r="A190" s="31">
        <v>181</v>
      </c>
      <c r="B190" s="32">
        <f t="shared" si="156"/>
        <v>29</v>
      </c>
      <c r="C190" s="32">
        <v>181</v>
      </c>
      <c r="D190" s="3">
        <f t="shared" si="125"/>
        <v>-34</v>
      </c>
      <c r="E190" s="4">
        <f t="shared" si="126"/>
        <v>20</v>
      </c>
      <c r="F190" s="48">
        <v>3.5</v>
      </c>
      <c r="G190" s="48">
        <v>11.2</v>
      </c>
      <c r="H190" s="48">
        <v>-4.2</v>
      </c>
      <c r="I190" s="42">
        <v>1013</v>
      </c>
      <c r="J190" s="12">
        <f t="shared" si="121"/>
        <v>101.3</v>
      </c>
      <c r="K190" s="5">
        <f t="shared" si="127"/>
        <v>101.0984263372235</v>
      </c>
      <c r="L190" s="41">
        <v>2</v>
      </c>
      <c r="M190" s="12">
        <f t="shared" si="122"/>
        <v>0.5554</v>
      </c>
      <c r="N190" s="14">
        <f t="shared" si="128"/>
        <v>10</v>
      </c>
      <c r="O190" s="5">
        <f t="shared" si="129"/>
        <v>0.41528885988498709</v>
      </c>
      <c r="P190" s="48">
        <v>7.3</v>
      </c>
      <c r="Q190" s="10">
        <f t="shared" si="115"/>
        <v>0.7368176808529614</v>
      </c>
      <c r="R190" s="5">
        <f t="shared" si="116"/>
        <v>10.052720500998879</v>
      </c>
      <c r="S190" s="6">
        <f t="shared" si="117"/>
        <v>12.198340273963746</v>
      </c>
      <c r="T190" s="5">
        <f t="shared" si="130"/>
        <v>0.76254255673740545</v>
      </c>
      <c r="U190" s="41">
        <v>79</v>
      </c>
      <c r="V190" s="5">
        <f t="shared" si="131"/>
        <v>0.78508110510126472</v>
      </c>
      <c r="W190" s="7">
        <f t="shared" si="132"/>
        <v>0.6202140730299992</v>
      </c>
      <c r="X190" s="7">
        <f t="shared" si="133"/>
        <v>0.16486703207126552</v>
      </c>
      <c r="Y190" s="7">
        <f t="shared" si="134"/>
        <v>0.22974486029491423</v>
      </c>
      <c r="Z190" s="8">
        <v>0.23</v>
      </c>
      <c r="AA190" s="6">
        <f t="shared" si="135"/>
        <v>7.7405947857691366</v>
      </c>
      <c r="AB190" s="6">
        <f t="shared" si="118"/>
        <v>5.0548548544078269</v>
      </c>
      <c r="AC190" s="18">
        <f t="shared" si="136"/>
        <v>-0.59341194567807209</v>
      </c>
      <c r="AD190" s="19">
        <f t="shared" si="123"/>
        <v>3.0985571835616437</v>
      </c>
      <c r="AE190" s="19">
        <f t="shared" si="137"/>
        <v>0.40553648588893187</v>
      </c>
      <c r="AF190" s="19">
        <f t="shared" si="138"/>
        <v>23.235529080002461</v>
      </c>
      <c r="AG190" s="20">
        <f t="shared" si="139"/>
        <v>1.2968849558016884</v>
      </c>
      <c r="AH190" s="19">
        <f t="shared" si="140"/>
        <v>74.306034481447057</v>
      </c>
      <c r="AI190" s="19">
        <f t="shared" si="141"/>
        <v>9.9074712641929406</v>
      </c>
      <c r="AJ190" s="19">
        <f t="shared" si="142"/>
        <v>0.96662529685509102</v>
      </c>
      <c r="AK190" s="21">
        <f t="shared" si="124"/>
        <v>388.26272922470218</v>
      </c>
      <c r="AL190" s="19">
        <f t="shared" si="143"/>
        <v>6.6315274151579136</v>
      </c>
      <c r="AM190" s="19">
        <f t="shared" si="144"/>
        <v>16.255783947179832</v>
      </c>
      <c r="AN190" s="22">
        <f t="shared" si="145"/>
        <v>2.4927364999999999</v>
      </c>
      <c r="AO190" s="23">
        <f t="shared" si="146"/>
        <v>5.5484734728110455E-2</v>
      </c>
      <c r="AP190" s="23">
        <f t="shared" si="147"/>
        <v>4.7136337142857143E-2</v>
      </c>
      <c r="AQ190" s="23">
        <f t="shared" si="119"/>
        <v>5.379190368466906E-2</v>
      </c>
      <c r="AR190" s="24">
        <f t="shared" si="148"/>
        <v>0.50774562188235939</v>
      </c>
      <c r="AS190" s="24">
        <f t="shared" si="149"/>
        <v>0.43134871119301121</v>
      </c>
      <c r="AT190" s="25">
        <f t="shared" si="150"/>
        <v>2.6857399313613097</v>
      </c>
      <c r="AU190" s="25">
        <f t="shared" si="155"/>
        <v>6.3E-2</v>
      </c>
      <c r="AV190" s="25">
        <f t="shared" si="151"/>
        <v>2.6227399313613096</v>
      </c>
      <c r="AW190" s="23">
        <f t="shared" si="152"/>
        <v>1.350776920478816</v>
      </c>
      <c r="AX190" s="24">
        <f t="shared" si="153"/>
        <v>0.53422602729359681</v>
      </c>
      <c r="AY190" s="24">
        <f t="shared" si="120"/>
        <v>9.6060746274009068E-2</v>
      </c>
      <c r="AZ190" s="15"/>
      <c r="BB190" s="35">
        <f t="shared" si="154"/>
        <v>0.63028677356760587</v>
      </c>
    </row>
    <row r="191" spans="1:54" ht="15.75" thickBot="1" x14ac:dyDescent="0.3">
      <c r="A191" s="31">
        <v>182</v>
      </c>
      <c r="B191" s="32">
        <f t="shared" si="156"/>
        <v>30</v>
      </c>
      <c r="C191" s="32">
        <v>182</v>
      </c>
      <c r="D191" s="3">
        <f t="shared" si="125"/>
        <v>-34</v>
      </c>
      <c r="E191" s="4">
        <f t="shared" si="126"/>
        <v>20</v>
      </c>
      <c r="F191" s="48">
        <v>3.3</v>
      </c>
      <c r="G191" s="48">
        <v>11.3</v>
      </c>
      <c r="H191" s="48">
        <v>-4.8</v>
      </c>
      <c r="I191" s="42">
        <v>1013</v>
      </c>
      <c r="J191" s="12">
        <f t="shared" si="121"/>
        <v>101.3</v>
      </c>
      <c r="K191" s="5">
        <f t="shared" si="127"/>
        <v>101.0984263372235</v>
      </c>
      <c r="L191" s="41">
        <v>5</v>
      </c>
      <c r="M191" s="12">
        <f t="shared" si="122"/>
        <v>1.3885000000000001</v>
      </c>
      <c r="N191" s="14">
        <f t="shared" si="128"/>
        <v>10</v>
      </c>
      <c r="O191" s="5">
        <f t="shared" si="129"/>
        <v>1.0382221497124677</v>
      </c>
      <c r="P191" s="48">
        <v>6.2</v>
      </c>
      <c r="Q191" s="10">
        <f t="shared" si="115"/>
        <v>0.62538732428203636</v>
      </c>
      <c r="R191" s="5">
        <f t="shared" si="116"/>
        <v>9.1670791717843905</v>
      </c>
      <c r="S191" s="6">
        <f t="shared" si="117"/>
        <v>12.225082088774348</v>
      </c>
      <c r="T191" s="5">
        <f t="shared" si="130"/>
        <v>0.66230869388376157</v>
      </c>
      <c r="U191" s="41">
        <v>81</v>
      </c>
      <c r="V191" s="5">
        <f t="shared" si="131"/>
        <v>0.77405266389422189</v>
      </c>
      <c r="W191" s="7">
        <f t="shared" si="132"/>
        <v>0.62698265775431983</v>
      </c>
      <c r="X191" s="7">
        <f t="shared" si="133"/>
        <v>0.14707000613990207</v>
      </c>
      <c r="Y191" s="7">
        <f t="shared" si="134"/>
        <v>0.22914486889645269</v>
      </c>
      <c r="Z191" s="8">
        <v>0.23</v>
      </c>
      <c r="AA191" s="6">
        <f t="shared" si="135"/>
        <v>7.0586509622739806</v>
      </c>
      <c r="AB191" s="6">
        <f t="shared" si="118"/>
        <v>4.3650542562141919</v>
      </c>
      <c r="AC191" s="18">
        <f t="shared" si="136"/>
        <v>-0.59341194567807209</v>
      </c>
      <c r="AD191" s="19">
        <f t="shared" si="123"/>
        <v>3.1157713901369859</v>
      </c>
      <c r="AE191" s="19">
        <f t="shared" si="137"/>
        <v>0.404518246774901</v>
      </c>
      <c r="AF191" s="19">
        <f t="shared" si="138"/>
        <v>23.177188276233352</v>
      </c>
      <c r="AG191" s="20">
        <f t="shared" si="139"/>
        <v>1.2977207414766192</v>
      </c>
      <c r="AH191" s="19">
        <f t="shared" si="140"/>
        <v>74.353921473198085</v>
      </c>
      <c r="AI191" s="19">
        <f t="shared" si="141"/>
        <v>9.913856196426412</v>
      </c>
      <c r="AJ191" s="19">
        <f t="shared" si="142"/>
        <v>0.96661138815957648</v>
      </c>
      <c r="AK191" s="21">
        <f t="shared" si="124"/>
        <v>389.11389829931375</v>
      </c>
      <c r="AL191" s="19">
        <f t="shared" si="143"/>
        <v>6.6460653829522798</v>
      </c>
      <c r="AM191" s="19">
        <f t="shared" si="144"/>
        <v>16.291420693995669</v>
      </c>
      <c r="AN191" s="22">
        <f t="shared" si="145"/>
        <v>2.4932086999999998</v>
      </c>
      <c r="AO191" s="23">
        <f t="shared" si="146"/>
        <v>5.4796297850526796E-2</v>
      </c>
      <c r="AP191" s="23">
        <f t="shared" si="147"/>
        <v>4.9993084848484852E-2</v>
      </c>
      <c r="AQ191" s="23">
        <f t="shared" si="119"/>
        <v>6.7640420376016447E-2</v>
      </c>
      <c r="AR191" s="24">
        <f t="shared" si="148"/>
        <v>0.44754791409173383</v>
      </c>
      <c r="AS191" s="24">
        <f t="shared" si="149"/>
        <v>0.40831774628247736</v>
      </c>
      <c r="AT191" s="25">
        <f t="shared" si="150"/>
        <v>2.6935967060597887</v>
      </c>
      <c r="AU191" s="25">
        <f t="shared" si="155"/>
        <v>0.126</v>
      </c>
      <c r="AV191" s="25">
        <f t="shared" si="151"/>
        <v>2.5675967060597888</v>
      </c>
      <c r="AW191" s="23">
        <f t="shared" si="152"/>
        <v>3.3793849357729511</v>
      </c>
      <c r="AX191" s="24">
        <f t="shared" si="153"/>
        <v>0.46090106697680988</v>
      </c>
      <c r="AY191" s="24">
        <f t="shared" si="120"/>
        <v>0.20293643646805598</v>
      </c>
      <c r="AZ191" s="15"/>
      <c r="BB191" s="35">
        <f t="shared" si="154"/>
        <v>0.66383750344486581</v>
      </c>
    </row>
    <row r="192" spans="1:54" ht="15.75" thickBot="1" x14ac:dyDescent="0.3">
      <c r="A192" s="31">
        <v>183</v>
      </c>
      <c r="B192" s="32">
        <v>1</v>
      </c>
      <c r="C192" s="32">
        <v>183</v>
      </c>
      <c r="D192" s="3">
        <f t="shared" si="125"/>
        <v>-34</v>
      </c>
      <c r="E192" s="4">
        <f t="shared" si="126"/>
        <v>20</v>
      </c>
      <c r="F192" s="48">
        <v>5.3</v>
      </c>
      <c r="G192" s="48">
        <v>10</v>
      </c>
      <c r="H192" s="48">
        <v>0.5</v>
      </c>
      <c r="I192" s="42">
        <v>1013</v>
      </c>
      <c r="J192" s="12">
        <f t="shared" si="121"/>
        <v>101.3</v>
      </c>
      <c r="K192" s="5">
        <f t="shared" si="127"/>
        <v>101.0984263372235</v>
      </c>
      <c r="L192" s="41">
        <v>2</v>
      </c>
      <c r="M192" s="12">
        <f t="shared" si="122"/>
        <v>0.5554</v>
      </c>
      <c r="N192" s="14">
        <f t="shared" si="128"/>
        <v>10</v>
      </c>
      <c r="O192" s="5">
        <f t="shared" si="129"/>
        <v>0.41528885988498709</v>
      </c>
      <c r="P192" s="48">
        <v>0</v>
      </c>
      <c r="Q192" s="10">
        <f t="shared" si="115"/>
        <v>0</v>
      </c>
      <c r="R192" s="5">
        <f t="shared" si="116"/>
        <v>4.0828470566704764</v>
      </c>
      <c r="S192" s="6">
        <f t="shared" si="117"/>
        <v>12.2550737253021</v>
      </c>
      <c r="T192" s="5">
        <f t="shared" si="130"/>
        <v>9.9760127931769804E-2</v>
      </c>
      <c r="U192" s="41">
        <v>77</v>
      </c>
      <c r="V192" s="5">
        <f t="shared" si="131"/>
        <v>0.89074788989164555</v>
      </c>
      <c r="W192" s="7">
        <f t="shared" si="132"/>
        <v>0.68587587521656712</v>
      </c>
      <c r="X192" s="7">
        <f t="shared" si="133"/>
        <v>0.20487201467507843</v>
      </c>
      <c r="Y192" s="7">
        <f t="shared" si="134"/>
        <v>0.22405532718470972</v>
      </c>
      <c r="Z192" s="8">
        <v>0.23</v>
      </c>
      <c r="AA192" s="6">
        <f t="shared" si="135"/>
        <v>3.1437922336362671</v>
      </c>
      <c r="AB192" s="6">
        <f t="shared" si="118"/>
        <v>0.65949121372041697</v>
      </c>
      <c r="AC192" s="18">
        <f t="shared" si="136"/>
        <v>-0.59341194567807209</v>
      </c>
      <c r="AD192" s="19">
        <f t="shared" si="123"/>
        <v>3.1329855967123286</v>
      </c>
      <c r="AE192" s="19">
        <f t="shared" si="137"/>
        <v>0.40338158647080974</v>
      </c>
      <c r="AF192" s="19">
        <f t="shared" si="138"/>
        <v>23.112062438068865</v>
      </c>
      <c r="AG192" s="20">
        <f t="shared" si="139"/>
        <v>1.2986526623258945</v>
      </c>
      <c r="AH192" s="19">
        <f t="shared" si="140"/>
        <v>74.407316604701805</v>
      </c>
      <c r="AI192" s="19">
        <f t="shared" si="141"/>
        <v>9.9209755472935743</v>
      </c>
      <c r="AJ192" s="19">
        <f t="shared" si="142"/>
        <v>0.9666068032269447</v>
      </c>
      <c r="AK192" s="21">
        <f t="shared" si="124"/>
        <v>390.06850641735701</v>
      </c>
      <c r="AL192" s="19">
        <f t="shared" si="143"/>
        <v>6.6623700896084586</v>
      </c>
      <c r="AM192" s="19">
        <f t="shared" si="144"/>
        <v>16.331388226681906</v>
      </c>
      <c r="AN192" s="22">
        <f t="shared" si="145"/>
        <v>2.4884866999999997</v>
      </c>
      <c r="AO192" s="23">
        <f t="shared" si="146"/>
        <v>6.2021913822704611E-2</v>
      </c>
      <c r="AP192" s="23">
        <f t="shared" si="147"/>
        <v>3.1127769811320757E-2</v>
      </c>
      <c r="AQ192" s="23">
        <f t="shared" si="119"/>
        <v>3.55229552634607E-2</v>
      </c>
      <c r="AR192" s="24">
        <f t="shared" si="148"/>
        <v>0.6358295869762064</v>
      </c>
      <c r="AS192" s="24">
        <f t="shared" si="149"/>
        <v>0.31911232341523105</v>
      </c>
      <c r="AT192" s="25">
        <f t="shared" si="150"/>
        <v>2.4843010199158502</v>
      </c>
      <c r="AU192" s="25">
        <f t="shared" si="155"/>
        <v>1.4000000000000014E-2</v>
      </c>
      <c r="AV192" s="25">
        <f t="shared" si="151"/>
        <v>2.4703010199158499</v>
      </c>
      <c r="AW192" s="23">
        <f t="shared" si="152"/>
        <v>1.342046584906601</v>
      </c>
      <c r="AX192" s="24">
        <f t="shared" si="153"/>
        <v>0.63118299052994598</v>
      </c>
      <c r="AY192" s="24">
        <f t="shared" si="120"/>
        <v>8.7739227330919753E-2</v>
      </c>
      <c r="AZ192" s="15"/>
      <c r="BB192" s="35">
        <f t="shared" si="154"/>
        <v>0.71892221786086574</v>
      </c>
    </row>
    <row r="193" spans="1:54" ht="15.75" thickBot="1" x14ac:dyDescent="0.3">
      <c r="A193" s="31">
        <v>184</v>
      </c>
      <c r="B193" s="32">
        <f t="shared" si="156"/>
        <v>2</v>
      </c>
      <c r="C193" s="32">
        <v>184</v>
      </c>
      <c r="D193" s="3">
        <f t="shared" si="125"/>
        <v>-34</v>
      </c>
      <c r="E193" s="4">
        <f t="shared" si="126"/>
        <v>20</v>
      </c>
      <c r="F193" s="48">
        <v>3.5</v>
      </c>
      <c r="G193" s="48">
        <v>9.5</v>
      </c>
      <c r="H193" s="48">
        <v>-2.5</v>
      </c>
      <c r="I193" s="42">
        <v>1013</v>
      </c>
      <c r="J193" s="12">
        <f t="shared" si="121"/>
        <v>101.3</v>
      </c>
      <c r="K193" s="5">
        <f t="shared" si="127"/>
        <v>101.0984263372235</v>
      </c>
      <c r="L193" s="41">
        <v>8</v>
      </c>
      <c r="M193" s="12">
        <f t="shared" si="122"/>
        <v>2.2216</v>
      </c>
      <c r="N193" s="14">
        <f t="shared" si="128"/>
        <v>10</v>
      </c>
      <c r="O193" s="5">
        <f t="shared" si="129"/>
        <v>1.6611554395399484</v>
      </c>
      <c r="P193" s="48">
        <v>3</v>
      </c>
      <c r="Q193" s="10">
        <f t="shared" si="115"/>
        <v>0.30215059685650142</v>
      </c>
      <c r="R193" s="5">
        <f t="shared" si="116"/>
        <v>6.5678771673081044</v>
      </c>
      <c r="S193" s="6">
        <f t="shared" si="117"/>
        <v>12.288303582050887</v>
      </c>
      <c r="T193" s="5">
        <f t="shared" si="130"/>
        <v>0.37155071012545116</v>
      </c>
      <c r="U193" s="41">
        <v>80</v>
      </c>
      <c r="V193" s="5">
        <f t="shared" si="131"/>
        <v>0.78508110510126472</v>
      </c>
      <c r="W193" s="7">
        <f t="shared" si="132"/>
        <v>0.6280648840810118</v>
      </c>
      <c r="X193" s="7">
        <f t="shared" si="133"/>
        <v>0.15701622102025292</v>
      </c>
      <c r="Y193" s="7">
        <f t="shared" si="134"/>
        <v>0.22904923737085975</v>
      </c>
      <c r="Z193" s="8">
        <v>0.23</v>
      </c>
      <c r="AA193" s="6">
        <f t="shared" si="135"/>
        <v>5.0572654188272406</v>
      </c>
      <c r="AB193" s="6">
        <f t="shared" si="118"/>
        <v>2.4510692731943782</v>
      </c>
      <c r="AC193" s="18">
        <f t="shared" si="136"/>
        <v>-0.59341194567807209</v>
      </c>
      <c r="AD193" s="19">
        <f t="shared" si="123"/>
        <v>3.1501998032876708</v>
      </c>
      <c r="AE193" s="19">
        <f t="shared" si="137"/>
        <v>0.4021269850191671</v>
      </c>
      <c r="AF193" s="19">
        <f t="shared" si="138"/>
        <v>23.040179069918757</v>
      </c>
      <c r="AG193" s="20">
        <f t="shared" si="139"/>
        <v>1.2996799800638037</v>
      </c>
      <c r="AH193" s="19">
        <f t="shared" si="140"/>
        <v>74.466177575302922</v>
      </c>
      <c r="AI193" s="19">
        <f t="shared" si="141"/>
        <v>9.9288236767070561</v>
      </c>
      <c r="AJ193" s="19">
        <f t="shared" si="142"/>
        <v>0.96661151889548713</v>
      </c>
      <c r="AK193" s="21">
        <f t="shared" si="124"/>
        <v>391.12618431314149</v>
      </c>
      <c r="AL193" s="19">
        <f t="shared" si="143"/>
        <v>6.6804352280684576</v>
      </c>
      <c r="AM193" s="19">
        <f t="shared" si="144"/>
        <v>16.37567108482261</v>
      </c>
      <c r="AN193" s="22">
        <f t="shared" si="145"/>
        <v>2.4927364999999999</v>
      </c>
      <c r="AO193" s="23">
        <f t="shared" si="146"/>
        <v>5.5484734728110455E-2</v>
      </c>
      <c r="AP193" s="23">
        <f t="shared" si="147"/>
        <v>4.7136337142857143E-2</v>
      </c>
      <c r="AQ193" s="23">
        <f t="shared" si="119"/>
        <v>7.3758603310104795E-2</v>
      </c>
      <c r="AR193" s="24">
        <f t="shared" si="148"/>
        <v>0.42930440802840047</v>
      </c>
      <c r="AS193" s="24">
        <f t="shared" si="149"/>
        <v>0.36470999479230148</v>
      </c>
      <c r="AT193" s="25">
        <f t="shared" si="150"/>
        <v>2.6061961456328624</v>
      </c>
      <c r="AU193" s="25">
        <f t="shared" si="155"/>
        <v>0.161</v>
      </c>
      <c r="AV193" s="25">
        <f t="shared" si="151"/>
        <v>2.4451961456328624</v>
      </c>
      <c r="AW193" s="23">
        <f t="shared" si="152"/>
        <v>5.4031076819152641</v>
      </c>
      <c r="AX193" s="24">
        <f t="shared" si="153"/>
        <v>0.42111690658609224</v>
      </c>
      <c r="AY193" s="24">
        <f t="shared" si="120"/>
        <v>0.30941104241506101</v>
      </c>
      <c r="AZ193" s="15"/>
      <c r="BB193" s="35">
        <f t="shared" si="154"/>
        <v>0.73052794900115325</v>
      </c>
    </row>
    <row r="194" spans="1:54" ht="15.75" thickBot="1" x14ac:dyDescent="0.3">
      <c r="A194" s="31">
        <v>185</v>
      </c>
      <c r="B194" s="32">
        <f t="shared" si="156"/>
        <v>3</v>
      </c>
      <c r="C194" s="32">
        <v>185</v>
      </c>
      <c r="D194" s="3">
        <f t="shared" si="125"/>
        <v>-34</v>
      </c>
      <c r="E194" s="4">
        <f t="shared" si="126"/>
        <v>20</v>
      </c>
      <c r="F194" s="48">
        <v>7.6</v>
      </c>
      <c r="G194" s="48">
        <v>11.7</v>
      </c>
      <c r="H194" s="48">
        <v>3.6</v>
      </c>
      <c r="I194" s="42">
        <v>1013</v>
      </c>
      <c r="J194" s="12">
        <f t="shared" si="121"/>
        <v>101.3</v>
      </c>
      <c r="K194" s="5">
        <f t="shared" si="127"/>
        <v>101.0984263372235</v>
      </c>
      <c r="L194" s="41">
        <v>7</v>
      </c>
      <c r="M194" s="12">
        <f t="shared" si="122"/>
        <v>1.9439</v>
      </c>
      <c r="N194" s="14">
        <f t="shared" si="128"/>
        <v>10</v>
      </c>
      <c r="O194" s="5">
        <f t="shared" si="129"/>
        <v>1.4535110095974548</v>
      </c>
      <c r="P194" s="48">
        <v>1.4</v>
      </c>
      <c r="Q194" s="10">
        <f t="shared" si="115"/>
        <v>0.14088199978979049</v>
      </c>
      <c r="R194" s="5">
        <f t="shared" si="116"/>
        <v>5.2630038736177109</v>
      </c>
      <c r="S194" s="6">
        <f t="shared" si="117"/>
        <v>12.324759029144586</v>
      </c>
      <c r="T194" s="5">
        <f t="shared" si="130"/>
        <v>0.22648634042924942</v>
      </c>
      <c r="U194" s="41">
        <v>81</v>
      </c>
      <c r="V194" s="5">
        <f t="shared" si="131"/>
        <v>1.0438914705800835</v>
      </c>
      <c r="W194" s="7">
        <f t="shared" si="132"/>
        <v>0.84555209116986763</v>
      </c>
      <c r="X194" s="7">
        <f t="shared" si="133"/>
        <v>0.19833937941021584</v>
      </c>
      <c r="Y194" s="7">
        <f t="shared" si="134"/>
        <v>0.2112645309678432</v>
      </c>
      <c r="Z194" s="8">
        <v>0.23</v>
      </c>
      <c r="AA194" s="6">
        <f t="shared" si="135"/>
        <v>4.0525129826856379</v>
      </c>
      <c r="AB194" s="6">
        <f t="shared" si="118"/>
        <v>1.4603624489958509</v>
      </c>
      <c r="AC194" s="18">
        <f t="shared" si="136"/>
        <v>-0.59341194567807209</v>
      </c>
      <c r="AD194" s="19">
        <f t="shared" si="123"/>
        <v>3.1674140098630135</v>
      </c>
      <c r="AE194" s="19">
        <f t="shared" si="137"/>
        <v>0.40075496755532231</v>
      </c>
      <c r="AF194" s="19">
        <f t="shared" si="138"/>
        <v>22.961568259822208</v>
      </c>
      <c r="AG194" s="20">
        <f t="shared" si="139"/>
        <v>1.3008018890478947</v>
      </c>
      <c r="AH194" s="19">
        <f t="shared" si="140"/>
        <v>74.530458225089149</v>
      </c>
      <c r="AI194" s="19">
        <f t="shared" si="141"/>
        <v>9.9373944300118868</v>
      </c>
      <c r="AJ194" s="19">
        <f t="shared" si="142"/>
        <v>0.96662550999078767</v>
      </c>
      <c r="AK194" s="21">
        <f t="shared" si="124"/>
        <v>392.28652998852147</v>
      </c>
      <c r="AL194" s="19">
        <f t="shared" si="143"/>
        <v>6.7002539322039469</v>
      </c>
      <c r="AM194" s="19">
        <f t="shared" si="144"/>
        <v>16.424252437559417</v>
      </c>
      <c r="AN194" s="22">
        <f t="shared" si="145"/>
        <v>2.4830563999999997</v>
      </c>
      <c r="AO194" s="23">
        <f t="shared" si="146"/>
        <v>7.1326306075332149E-2</v>
      </c>
      <c r="AP194" s="23">
        <f t="shared" si="147"/>
        <v>2.1707523684210528E-2</v>
      </c>
      <c r="AQ194" s="23">
        <f t="shared" si="119"/>
        <v>3.2435246070683682E-2</v>
      </c>
      <c r="AR194" s="24">
        <f t="shared" si="148"/>
        <v>0.687405928305313</v>
      </c>
      <c r="AS194" s="24">
        <f t="shared" si="149"/>
        <v>0.2092058497126485</v>
      </c>
      <c r="AT194" s="25">
        <f t="shared" si="150"/>
        <v>2.5921505336897868</v>
      </c>
      <c r="AU194" s="25">
        <f t="shared" si="155"/>
        <v>0.26600000000000001</v>
      </c>
      <c r="AV194" s="25">
        <f t="shared" si="151"/>
        <v>2.3261505336897867</v>
      </c>
      <c r="AW194" s="23">
        <f t="shared" si="152"/>
        <v>4.6586891333251756</v>
      </c>
      <c r="AX194" s="24">
        <f t="shared" si="153"/>
        <v>0.64396832346978805</v>
      </c>
      <c r="AY194" s="24">
        <f t="shared" si="120"/>
        <v>0.19330652136352902</v>
      </c>
      <c r="AZ194" s="15"/>
      <c r="BB194" s="35">
        <f t="shared" si="154"/>
        <v>0.83727484483331704</v>
      </c>
    </row>
    <row r="195" spans="1:54" ht="15.75" thickBot="1" x14ac:dyDescent="0.3">
      <c r="A195" s="31">
        <v>186</v>
      </c>
      <c r="B195" s="32">
        <f t="shared" si="156"/>
        <v>4</v>
      </c>
      <c r="C195" s="32">
        <v>186</v>
      </c>
      <c r="D195" s="3">
        <f t="shared" si="125"/>
        <v>-34</v>
      </c>
      <c r="E195" s="4">
        <f t="shared" si="126"/>
        <v>20</v>
      </c>
      <c r="F195" s="48">
        <v>7.3</v>
      </c>
      <c r="G195" s="48">
        <v>12.9</v>
      </c>
      <c r="H195" s="48">
        <v>1.8</v>
      </c>
      <c r="I195" s="42">
        <v>1013</v>
      </c>
      <c r="J195" s="12">
        <f t="shared" si="121"/>
        <v>101.3</v>
      </c>
      <c r="K195" s="5">
        <f t="shared" si="127"/>
        <v>101.0984263372235</v>
      </c>
      <c r="L195" s="41">
        <v>19</v>
      </c>
      <c r="M195" s="12">
        <f t="shared" si="122"/>
        <v>5.2763</v>
      </c>
      <c r="N195" s="14">
        <f t="shared" si="128"/>
        <v>10</v>
      </c>
      <c r="O195" s="5">
        <f t="shared" si="129"/>
        <v>3.9452441689073772</v>
      </c>
      <c r="P195" s="48">
        <v>6.6</v>
      </c>
      <c r="Q195" s="10">
        <f t="shared" si="115"/>
        <v>0.66353790751909192</v>
      </c>
      <c r="R195" s="5">
        <f t="shared" si="116"/>
        <v>9.5858734220880315</v>
      </c>
      <c r="S195" s="6">
        <f t="shared" si="117"/>
        <v>12.364426409230381</v>
      </c>
      <c r="T195" s="5">
        <f t="shared" si="130"/>
        <v>0.69662591627850101</v>
      </c>
      <c r="U195" s="41">
        <v>76</v>
      </c>
      <c r="V195" s="5">
        <f t="shared" si="131"/>
        <v>1.0226848083313815</v>
      </c>
      <c r="W195" s="7">
        <f t="shared" si="132"/>
        <v>0.77724045433184996</v>
      </c>
      <c r="X195" s="7">
        <f t="shared" si="133"/>
        <v>0.24544435399953157</v>
      </c>
      <c r="Y195" s="7">
        <f t="shared" si="134"/>
        <v>0.21657426157845255</v>
      </c>
      <c r="Z195" s="8">
        <v>0.23</v>
      </c>
      <c r="AA195" s="6">
        <f t="shared" si="135"/>
        <v>7.3811225350077843</v>
      </c>
      <c r="AB195" s="6">
        <f t="shared" si="118"/>
        <v>4.5900648987401356</v>
      </c>
      <c r="AC195" s="18">
        <f t="shared" si="136"/>
        <v>-0.59341194567807209</v>
      </c>
      <c r="AD195" s="19">
        <f t="shared" si="123"/>
        <v>3.1846282164383557</v>
      </c>
      <c r="AE195" s="19">
        <f t="shared" si="137"/>
        <v>0.3992661037018046</v>
      </c>
      <c r="AF195" s="19">
        <f t="shared" si="138"/>
        <v>22.87626264474606</v>
      </c>
      <c r="AG195" s="20">
        <f t="shared" si="139"/>
        <v>1.3020175184374605</v>
      </c>
      <c r="AH195" s="19">
        <f t="shared" si="140"/>
        <v>74.600108658563329</v>
      </c>
      <c r="AI195" s="19">
        <f t="shared" si="141"/>
        <v>9.9466811544751099</v>
      </c>
      <c r="AJ195" s="19">
        <f t="shared" si="142"/>
        <v>0.96664874936136191</v>
      </c>
      <c r="AK195" s="21">
        <f t="shared" si="124"/>
        <v>393.54910874164716</v>
      </c>
      <c r="AL195" s="19">
        <f t="shared" si="143"/>
        <v>6.7218187773073339</v>
      </c>
      <c r="AM195" s="19">
        <f t="shared" si="144"/>
        <v>16.477114084795286</v>
      </c>
      <c r="AN195" s="22">
        <f t="shared" si="145"/>
        <v>2.4837647</v>
      </c>
      <c r="AO195" s="23">
        <f t="shared" si="146"/>
        <v>7.0048824762741116E-2</v>
      </c>
      <c r="AP195" s="23">
        <f t="shared" si="147"/>
        <v>2.2599613698630137E-2</v>
      </c>
      <c r="AQ195" s="23">
        <f t="shared" si="119"/>
        <v>5.2914351714417288E-2</v>
      </c>
      <c r="AR195" s="24">
        <f t="shared" si="148"/>
        <v>0.5696731881007755</v>
      </c>
      <c r="AS195" s="24">
        <f t="shared" si="149"/>
        <v>0.18379171997747012</v>
      </c>
      <c r="AT195" s="25">
        <f t="shared" si="150"/>
        <v>2.7910576362676487</v>
      </c>
      <c r="AU195" s="25">
        <f t="shared" si="155"/>
        <v>-0.26600000000000001</v>
      </c>
      <c r="AV195" s="25">
        <f t="shared" si="151"/>
        <v>3.0570576362676487</v>
      </c>
      <c r="AW195" s="23">
        <f t="shared" si="152"/>
        <v>12.658537440344526</v>
      </c>
      <c r="AX195" s="24">
        <f t="shared" si="153"/>
        <v>0.70116294424363645</v>
      </c>
      <c r="AY195" s="24">
        <f t="shared" si="120"/>
        <v>0.57103472514894738</v>
      </c>
      <c r="AZ195" s="15"/>
      <c r="BB195" s="35">
        <f t="shared" si="154"/>
        <v>1.2721976693925838</v>
      </c>
    </row>
    <row r="196" spans="1:54" ht="15.75" thickBot="1" x14ac:dyDescent="0.3">
      <c r="A196" s="31">
        <v>187</v>
      </c>
      <c r="B196" s="32">
        <f t="shared" si="156"/>
        <v>5</v>
      </c>
      <c r="C196" s="32">
        <v>187</v>
      </c>
      <c r="D196" s="3">
        <f t="shared" si="125"/>
        <v>-34</v>
      </c>
      <c r="E196" s="4">
        <f t="shared" si="126"/>
        <v>20</v>
      </c>
      <c r="F196" s="48">
        <v>3.8</v>
      </c>
      <c r="G196" s="48">
        <v>9.5</v>
      </c>
      <c r="H196" s="48">
        <v>-1.9</v>
      </c>
      <c r="I196" s="42">
        <v>1013</v>
      </c>
      <c r="J196" s="12">
        <f t="shared" si="121"/>
        <v>101.3</v>
      </c>
      <c r="K196" s="5">
        <f t="shared" si="127"/>
        <v>101.0984263372235</v>
      </c>
      <c r="L196" s="41">
        <v>7</v>
      </c>
      <c r="M196" s="12">
        <f t="shared" si="122"/>
        <v>1.9439</v>
      </c>
      <c r="N196" s="14">
        <f t="shared" si="128"/>
        <v>10</v>
      </c>
      <c r="O196" s="5">
        <f t="shared" si="129"/>
        <v>1.4535110095974548</v>
      </c>
      <c r="P196" s="48">
        <v>7.6</v>
      </c>
      <c r="Q196" s="10">
        <f t="shared" si="115"/>
        <v>0.76330689607202684</v>
      </c>
      <c r="R196" s="5">
        <f t="shared" si="116"/>
        <v>10.443907469752434</v>
      </c>
      <c r="S196" s="6">
        <f t="shared" si="117"/>
        <v>12.407291038574995</v>
      </c>
      <c r="T196" s="5">
        <f t="shared" si="130"/>
        <v>0.7863701423888837</v>
      </c>
      <c r="U196" s="41">
        <v>78</v>
      </c>
      <c r="V196" s="5">
        <f t="shared" si="131"/>
        <v>0.8018837929920265</v>
      </c>
      <c r="W196" s="7">
        <f t="shared" si="132"/>
        <v>0.62546935853378072</v>
      </c>
      <c r="X196" s="7">
        <f t="shared" si="133"/>
        <v>0.17641443445824578</v>
      </c>
      <c r="Y196" s="7">
        <f t="shared" si="134"/>
        <v>0.22927873091739737</v>
      </c>
      <c r="Z196" s="8">
        <v>0.23</v>
      </c>
      <c r="AA196" s="6">
        <f t="shared" si="135"/>
        <v>8.0418087517093735</v>
      </c>
      <c r="AB196" s="6">
        <f t="shared" si="118"/>
        <v>5.2138749799963122</v>
      </c>
      <c r="AC196" s="18">
        <f t="shared" si="136"/>
        <v>-0.59341194567807209</v>
      </c>
      <c r="AD196" s="19">
        <f t="shared" si="123"/>
        <v>3.2018424230136984</v>
      </c>
      <c r="AE196" s="19">
        <f t="shared" si="137"/>
        <v>0.39766100691311396</v>
      </c>
      <c r="AF196" s="19">
        <f t="shared" si="138"/>
        <v>22.784297373044083</v>
      </c>
      <c r="AG196" s="20">
        <f t="shared" si="139"/>
        <v>1.303325934504453</v>
      </c>
      <c r="AH196" s="19">
        <f t="shared" si="140"/>
        <v>74.675075377049112</v>
      </c>
      <c r="AI196" s="19">
        <f t="shared" si="141"/>
        <v>9.9566767169398815</v>
      </c>
      <c r="AJ196" s="19">
        <f t="shared" si="142"/>
        <v>0.96668120791397016</v>
      </c>
      <c r="AK196" s="21">
        <f t="shared" si="124"/>
        <v>394.91345320185769</v>
      </c>
      <c r="AL196" s="19">
        <f t="shared" si="143"/>
        <v>6.7451217806877297</v>
      </c>
      <c r="AM196" s="19">
        <f t="shared" si="144"/>
        <v>16.534236458655378</v>
      </c>
      <c r="AN196" s="22">
        <f t="shared" si="145"/>
        <v>2.4920282</v>
      </c>
      <c r="AO196" s="23">
        <f t="shared" si="146"/>
        <v>5.653129955974498E-2</v>
      </c>
      <c r="AP196" s="23">
        <f t="shared" si="147"/>
        <v>4.3415047368421056E-2</v>
      </c>
      <c r="AQ196" s="23">
        <f t="shared" si="119"/>
        <v>6.4870492141367364E-2</v>
      </c>
      <c r="AR196" s="24">
        <f t="shared" si="148"/>
        <v>0.46565457368968149</v>
      </c>
      <c r="AS196" s="24">
        <f t="shared" si="149"/>
        <v>0.35761455214192911</v>
      </c>
      <c r="AT196" s="25">
        <f t="shared" si="150"/>
        <v>2.8279337717130613</v>
      </c>
      <c r="AU196" s="25">
        <f t="shared" si="155"/>
        <v>-0.30099999999999999</v>
      </c>
      <c r="AV196" s="25">
        <f t="shared" si="151"/>
        <v>3.1289337717130614</v>
      </c>
      <c r="AW196" s="23">
        <f t="shared" si="152"/>
        <v>4.7225989481505755</v>
      </c>
      <c r="AX196" s="24">
        <f t="shared" si="153"/>
        <v>0.58466526244377692</v>
      </c>
      <c r="AY196" s="24">
        <f t="shared" si="120"/>
        <v>0.29794106493900013</v>
      </c>
      <c r="AZ196" s="15"/>
      <c r="BB196" s="35">
        <f t="shared" si="154"/>
        <v>0.88260632738277711</v>
      </c>
    </row>
    <row r="197" spans="1:54" ht="15.75" thickBot="1" x14ac:dyDescent="0.3">
      <c r="A197" s="31">
        <v>188</v>
      </c>
      <c r="B197" s="32">
        <f t="shared" si="156"/>
        <v>6</v>
      </c>
      <c r="C197" s="32">
        <v>188</v>
      </c>
      <c r="D197" s="3">
        <f t="shared" si="125"/>
        <v>-34</v>
      </c>
      <c r="E197" s="4">
        <f t="shared" si="126"/>
        <v>20</v>
      </c>
      <c r="F197" s="48">
        <v>3</v>
      </c>
      <c r="G197" s="48">
        <v>11.6</v>
      </c>
      <c r="H197" s="48">
        <v>-5.6</v>
      </c>
      <c r="I197" s="42">
        <v>1013</v>
      </c>
      <c r="J197" s="12">
        <f t="shared" si="121"/>
        <v>101.3</v>
      </c>
      <c r="K197" s="5">
        <f t="shared" si="127"/>
        <v>101.0984263372235</v>
      </c>
      <c r="L197" s="41">
        <v>6</v>
      </c>
      <c r="M197" s="12">
        <f t="shared" si="122"/>
        <v>1.6661999999999999</v>
      </c>
      <c r="N197" s="14">
        <f t="shared" si="128"/>
        <v>10</v>
      </c>
      <c r="O197" s="5">
        <f t="shared" si="129"/>
        <v>1.2458665796549611</v>
      </c>
      <c r="P197" s="48">
        <v>7.8</v>
      </c>
      <c r="Q197" s="10">
        <f t="shared" si="115"/>
        <v>0.78255319541806023</v>
      </c>
      <c r="R197" s="5">
        <f t="shared" si="116"/>
        <v>10.642369023364401</v>
      </c>
      <c r="S197" s="6">
        <f t="shared" si="117"/>
        <v>12.453337208410328</v>
      </c>
      <c r="T197" s="5">
        <f t="shared" si="130"/>
        <v>0.80368257850105362</v>
      </c>
      <c r="U197" s="41">
        <v>70</v>
      </c>
      <c r="V197" s="5">
        <f t="shared" si="131"/>
        <v>0.75776634040798996</v>
      </c>
      <c r="W197" s="7">
        <f t="shared" si="132"/>
        <v>0.53043643828559295</v>
      </c>
      <c r="X197" s="7">
        <f t="shared" si="133"/>
        <v>0.22732990212239701</v>
      </c>
      <c r="Y197" s="7">
        <f t="shared" si="134"/>
        <v>0.23803650559931944</v>
      </c>
      <c r="Z197" s="8">
        <v>0.23</v>
      </c>
      <c r="AA197" s="6">
        <f t="shared" si="135"/>
        <v>8.1946241479905879</v>
      </c>
      <c r="AB197" s="6">
        <f t="shared" si="118"/>
        <v>5.4864383225242923</v>
      </c>
      <c r="AC197" s="18">
        <f t="shared" si="136"/>
        <v>-0.59341194567807209</v>
      </c>
      <c r="AD197" s="19">
        <f t="shared" si="123"/>
        <v>3.2190566295890406</v>
      </c>
      <c r="AE197" s="19">
        <f t="shared" si="137"/>
        <v>0.39594033377251292</v>
      </c>
      <c r="AF197" s="19">
        <f t="shared" si="138"/>
        <v>22.685710064166123</v>
      </c>
      <c r="AG197" s="20">
        <f t="shared" si="139"/>
        <v>1.3047261430850443</v>
      </c>
      <c r="AH197" s="19">
        <f t="shared" si="140"/>
        <v>74.755301419155003</v>
      </c>
      <c r="AI197" s="19">
        <f t="shared" si="141"/>
        <v>9.9673735225540003</v>
      </c>
      <c r="AJ197" s="19">
        <f t="shared" si="142"/>
        <v>0.9667228546485569</v>
      </c>
      <c r="AK197" s="21">
        <f t="shared" si="124"/>
        <v>396.37906337251093</v>
      </c>
      <c r="AL197" s="19">
        <f t="shared" si="143"/>
        <v>6.7701544024024871</v>
      </c>
      <c r="AM197" s="19">
        <f t="shared" si="144"/>
        <v>16.595598625280289</v>
      </c>
      <c r="AN197" s="22">
        <f t="shared" si="145"/>
        <v>2.4939169999999997</v>
      </c>
      <c r="AO197" s="23">
        <f t="shared" si="146"/>
        <v>5.3777390257460859E-2</v>
      </c>
      <c r="AP197" s="23">
        <f t="shared" si="147"/>
        <v>5.4992393333333334E-2</v>
      </c>
      <c r="AQ197" s="23">
        <f t="shared" si="119"/>
        <v>7.8286876229675034E-2</v>
      </c>
      <c r="AR197" s="24">
        <f t="shared" si="148"/>
        <v>0.4072062162454762</v>
      </c>
      <c r="AS197" s="24">
        <f t="shared" si="149"/>
        <v>0.41640630577908844</v>
      </c>
      <c r="AT197" s="25">
        <f t="shared" si="150"/>
        <v>2.7081858254662956</v>
      </c>
      <c r="AU197" s="25">
        <f t="shared" si="155"/>
        <v>9.8000000000000032E-2</v>
      </c>
      <c r="AV197" s="25">
        <f t="shared" si="151"/>
        <v>2.6101858254662957</v>
      </c>
      <c r="AW197" s="23">
        <f t="shared" si="152"/>
        <v>4.0596666245092869</v>
      </c>
      <c r="AX197" s="24">
        <f t="shared" si="153"/>
        <v>0.42619056435547187</v>
      </c>
      <c r="AY197" s="24">
        <f t="shared" si="120"/>
        <v>0.38429455736886037</v>
      </c>
      <c r="AZ197" s="15"/>
      <c r="BB197" s="35">
        <f t="shared" si="154"/>
        <v>0.81048512172433229</v>
      </c>
    </row>
    <row r="198" spans="1:54" ht="15.75" thickBot="1" x14ac:dyDescent="0.3">
      <c r="A198" s="31">
        <v>189</v>
      </c>
      <c r="B198" s="32">
        <f t="shared" si="156"/>
        <v>7</v>
      </c>
      <c r="C198" s="32">
        <v>189</v>
      </c>
      <c r="D198" s="3">
        <f t="shared" si="125"/>
        <v>-34</v>
      </c>
      <c r="E198" s="4">
        <f t="shared" si="126"/>
        <v>20</v>
      </c>
      <c r="F198" s="48">
        <v>5.2</v>
      </c>
      <c r="G198" s="48">
        <v>11.5</v>
      </c>
      <c r="H198" s="48">
        <v>-1.2</v>
      </c>
      <c r="I198" s="42">
        <v>1013</v>
      </c>
      <c r="J198" s="12">
        <f t="shared" si="121"/>
        <v>101.3</v>
      </c>
      <c r="K198" s="5">
        <f t="shared" si="127"/>
        <v>101.0984263372235</v>
      </c>
      <c r="L198" s="41">
        <v>11</v>
      </c>
      <c r="M198" s="12">
        <f t="shared" si="122"/>
        <v>3.0547</v>
      </c>
      <c r="N198" s="14">
        <f t="shared" si="128"/>
        <v>10</v>
      </c>
      <c r="O198" s="5">
        <f t="shared" si="129"/>
        <v>2.2840887293674292</v>
      </c>
      <c r="P198" s="48">
        <v>3.1</v>
      </c>
      <c r="Q198" s="10">
        <f t="shared" si="115"/>
        <v>0.3106597314676145</v>
      </c>
      <c r="R198" s="5">
        <f t="shared" si="116"/>
        <v>6.7532731580482848</v>
      </c>
      <c r="S198" s="6">
        <f t="shared" si="117"/>
        <v>12.502548186586182</v>
      </c>
      <c r="T198" s="5">
        <f t="shared" si="130"/>
        <v>0.37920484906801688</v>
      </c>
      <c r="U198" s="41">
        <v>67</v>
      </c>
      <c r="V198" s="5">
        <f t="shared" si="131"/>
        <v>0.88456444375411913</v>
      </c>
      <c r="W198" s="7">
        <f t="shared" si="132"/>
        <v>0.59265817731525983</v>
      </c>
      <c r="X198" s="7">
        <f t="shared" si="133"/>
        <v>0.29190626643885931</v>
      </c>
      <c r="Y198" s="7">
        <f t="shared" si="134"/>
        <v>0.23222198612249767</v>
      </c>
      <c r="Z198" s="8">
        <v>0.23</v>
      </c>
      <c r="AA198" s="6">
        <f t="shared" si="135"/>
        <v>5.2000203316971794</v>
      </c>
      <c r="AB198" s="6">
        <f t="shared" si="118"/>
        <v>2.5980443102423694</v>
      </c>
      <c r="AC198" s="18">
        <f t="shared" si="136"/>
        <v>-0.59341194567807209</v>
      </c>
      <c r="AD198" s="19">
        <f t="shared" si="123"/>
        <v>3.2362708361643833</v>
      </c>
      <c r="AE198" s="19">
        <f t="shared" si="137"/>
        <v>0.39410478324249348</v>
      </c>
      <c r="AF198" s="19">
        <f t="shared" si="138"/>
        <v>22.580540765713007</v>
      </c>
      <c r="AG198" s="20">
        <f t="shared" si="139"/>
        <v>1.3062170921595098</v>
      </c>
      <c r="AH198" s="19">
        <f t="shared" si="140"/>
        <v>74.840726508590805</v>
      </c>
      <c r="AI198" s="19">
        <f t="shared" si="141"/>
        <v>9.9787635344787748</v>
      </c>
      <c r="AJ198" s="19">
        <f t="shared" si="142"/>
        <v>0.96677365669277937</v>
      </c>
      <c r="AK198" s="21">
        <f t="shared" si="124"/>
        <v>397.94540668358871</v>
      </c>
      <c r="AL198" s="19">
        <f t="shared" si="143"/>
        <v>6.7969075461556958</v>
      </c>
      <c r="AM198" s="19">
        <f t="shared" si="144"/>
        <v>16.661178287028495</v>
      </c>
      <c r="AN198" s="22">
        <f t="shared" si="145"/>
        <v>2.4887227999999997</v>
      </c>
      <c r="AO198" s="23">
        <f t="shared" si="146"/>
        <v>6.1642173927165568E-2</v>
      </c>
      <c r="AP198" s="23">
        <f t="shared" si="147"/>
        <v>3.1726380769230768E-2</v>
      </c>
      <c r="AQ198" s="23">
        <f t="shared" si="119"/>
        <v>5.6364776140361415E-2</v>
      </c>
      <c r="AR198" s="24">
        <f t="shared" si="148"/>
        <v>0.522360538018245</v>
      </c>
      <c r="AS198" s="24">
        <f t="shared" si="149"/>
        <v>0.26885179856844038</v>
      </c>
      <c r="AT198" s="25">
        <f t="shared" si="150"/>
        <v>2.60197602145481</v>
      </c>
      <c r="AU198" s="25">
        <f t="shared" si="155"/>
        <v>0.26600000000000001</v>
      </c>
      <c r="AV198" s="25">
        <f t="shared" si="151"/>
        <v>2.33597602145481</v>
      </c>
      <c r="AW198" s="23">
        <f t="shared" si="152"/>
        <v>7.3839075302826389</v>
      </c>
      <c r="AX198" s="24">
        <f t="shared" si="153"/>
        <v>0.49030036264579324</v>
      </c>
      <c r="AY198" s="24">
        <f t="shared" si="120"/>
        <v>0.57948555374119448</v>
      </c>
      <c r="AZ198" s="15"/>
      <c r="BB198" s="35">
        <f t="shared" si="154"/>
        <v>1.0697859163869876</v>
      </c>
    </row>
    <row r="199" spans="1:54" ht="15.75" thickBot="1" x14ac:dyDescent="0.3">
      <c r="A199" s="31">
        <v>190</v>
      </c>
      <c r="B199" s="32">
        <f t="shared" si="156"/>
        <v>8</v>
      </c>
      <c r="C199" s="32">
        <v>190</v>
      </c>
      <c r="D199" s="3">
        <f t="shared" si="125"/>
        <v>-34</v>
      </c>
      <c r="E199" s="4">
        <f t="shared" si="126"/>
        <v>20</v>
      </c>
      <c r="F199" s="48">
        <v>6.8</v>
      </c>
      <c r="G199" s="48">
        <v>15.2</v>
      </c>
      <c r="H199" s="48">
        <v>-1.5</v>
      </c>
      <c r="I199" s="42">
        <v>1013</v>
      </c>
      <c r="J199" s="12">
        <f t="shared" si="121"/>
        <v>101.3</v>
      </c>
      <c r="K199" s="5">
        <f t="shared" si="127"/>
        <v>101.0984263372235</v>
      </c>
      <c r="L199" s="41">
        <v>5</v>
      </c>
      <c r="M199" s="12">
        <f t="shared" si="122"/>
        <v>1.3885000000000001</v>
      </c>
      <c r="N199" s="14">
        <f t="shared" si="128"/>
        <v>10</v>
      </c>
      <c r="O199" s="5">
        <f t="shared" si="129"/>
        <v>1.0382221497124677</v>
      </c>
      <c r="P199" s="48">
        <v>4.4000000000000004</v>
      </c>
      <c r="Q199" s="10">
        <f t="shared" si="115"/>
        <v>0.44040348470364599</v>
      </c>
      <c r="R199" s="5">
        <f t="shared" si="116"/>
        <v>7.866922680589413</v>
      </c>
      <c r="S199" s="6">
        <f t="shared" si="117"/>
        <v>12.554906219588592</v>
      </c>
      <c r="T199" s="5">
        <f t="shared" si="130"/>
        <v>0.49591198317558793</v>
      </c>
      <c r="U199" s="41">
        <v>70</v>
      </c>
      <c r="V199" s="5">
        <f t="shared" si="131"/>
        <v>0.98818261572420207</v>
      </c>
      <c r="W199" s="7">
        <f t="shared" si="132"/>
        <v>0.69172783100694146</v>
      </c>
      <c r="X199" s="7">
        <f t="shared" si="133"/>
        <v>0.29645478471726061</v>
      </c>
      <c r="Y199" s="7">
        <f t="shared" si="134"/>
        <v>0.22356175247052174</v>
      </c>
      <c r="Z199" s="8">
        <v>0.23</v>
      </c>
      <c r="AA199" s="6">
        <f t="shared" si="135"/>
        <v>6.0575304640538485</v>
      </c>
      <c r="AB199" s="6">
        <f t="shared" si="118"/>
        <v>3.358981886981375</v>
      </c>
      <c r="AC199" s="18">
        <f t="shared" si="136"/>
        <v>-0.59341194567807209</v>
      </c>
      <c r="AD199" s="19">
        <f t="shared" si="123"/>
        <v>3.2534850427397255</v>
      </c>
      <c r="AE199" s="19">
        <f t="shared" si="137"/>
        <v>0.39215509587070502</v>
      </c>
      <c r="AF199" s="19">
        <f t="shared" si="138"/>
        <v>22.468831907939574</v>
      </c>
      <c r="AG199" s="20">
        <f t="shared" si="139"/>
        <v>1.3077976745476931</v>
      </c>
      <c r="AH199" s="19">
        <f t="shared" si="140"/>
        <v>74.93128720860642</v>
      </c>
      <c r="AI199" s="19">
        <f t="shared" si="141"/>
        <v>9.9908382944808558</v>
      </c>
      <c r="AJ199" s="19">
        <f t="shared" si="142"/>
        <v>0.96683357933608194</v>
      </c>
      <c r="AK199" s="21">
        <f t="shared" si="124"/>
        <v>399.61191805593853</v>
      </c>
      <c r="AL199" s="19">
        <f t="shared" si="143"/>
        <v>6.825371560395431</v>
      </c>
      <c r="AM199" s="19">
        <f t="shared" si="144"/>
        <v>16.730951785166035</v>
      </c>
      <c r="AN199" s="22">
        <f t="shared" si="145"/>
        <v>2.4849451999999999</v>
      </c>
      <c r="AO199" s="23">
        <f t="shared" si="146"/>
        <v>6.7963166438523154E-2</v>
      </c>
      <c r="AP199" s="23">
        <f t="shared" si="147"/>
        <v>2.4261350000000001E-2</v>
      </c>
      <c r="AQ199" s="23">
        <f t="shared" si="119"/>
        <v>3.2825498123655039E-2</v>
      </c>
      <c r="AR199" s="24">
        <f t="shared" si="148"/>
        <v>0.67431359204680752</v>
      </c>
      <c r="AS199" s="24">
        <f t="shared" si="149"/>
        <v>0.24071506558193131</v>
      </c>
      <c r="AT199" s="25">
        <f t="shared" si="150"/>
        <v>2.6985485770724735</v>
      </c>
      <c r="AU199" s="25">
        <f t="shared" si="155"/>
        <v>9.0999999999999998E-2</v>
      </c>
      <c r="AV199" s="25">
        <f t="shared" si="151"/>
        <v>2.6075485770724733</v>
      </c>
      <c r="AW199" s="23">
        <f t="shared" si="152"/>
        <v>3.3371426240757889</v>
      </c>
      <c r="AX199" s="24">
        <f t="shared" si="153"/>
        <v>0.70758318833038314</v>
      </c>
      <c r="AY199" s="24">
        <f t="shared" si="120"/>
        <v>0.23814227845407537</v>
      </c>
      <c r="AZ199" s="15"/>
      <c r="BB199" s="35">
        <f t="shared" si="154"/>
        <v>0.94572546678445857</v>
      </c>
    </row>
    <row r="200" spans="1:54" ht="15.75" thickBot="1" x14ac:dyDescent="0.3">
      <c r="A200" s="31">
        <v>191</v>
      </c>
      <c r="B200" s="32">
        <f t="shared" si="156"/>
        <v>9</v>
      </c>
      <c r="C200" s="32">
        <v>191</v>
      </c>
      <c r="D200" s="3">
        <f t="shared" si="125"/>
        <v>-34</v>
      </c>
      <c r="E200" s="4">
        <f t="shared" si="126"/>
        <v>20</v>
      </c>
      <c r="F200" s="48">
        <v>6.5</v>
      </c>
      <c r="G200" s="48">
        <v>15.2</v>
      </c>
      <c r="H200" s="48">
        <v>-2.2000000000000002</v>
      </c>
      <c r="I200" s="42">
        <v>1013</v>
      </c>
      <c r="J200" s="12">
        <f t="shared" si="121"/>
        <v>101.3</v>
      </c>
      <c r="K200" s="5">
        <f t="shared" si="127"/>
        <v>101.0984263372235</v>
      </c>
      <c r="L200" s="41">
        <v>8</v>
      </c>
      <c r="M200" s="12">
        <f t="shared" si="122"/>
        <v>2.2216</v>
      </c>
      <c r="N200" s="14">
        <f t="shared" si="128"/>
        <v>10</v>
      </c>
      <c r="O200" s="5">
        <f t="shared" si="129"/>
        <v>1.6611554395399484</v>
      </c>
      <c r="P200" s="48">
        <v>5.2</v>
      </c>
      <c r="Q200" s="10">
        <f t="shared" si="115"/>
        <v>0.5198134418507121</v>
      </c>
      <c r="R200" s="5">
        <f t="shared" si="116"/>
        <v>8.5689284476203884</v>
      </c>
      <c r="S200" s="6">
        <f t="shared" si="117"/>
        <v>12.610392534982156</v>
      </c>
      <c r="T200" s="5">
        <f t="shared" si="130"/>
        <v>0.56734284814662939</v>
      </c>
      <c r="U200" s="41">
        <v>74</v>
      </c>
      <c r="V200" s="5">
        <f t="shared" si="131"/>
        <v>0.96797715494294312</v>
      </c>
      <c r="W200" s="7">
        <f t="shared" si="132"/>
        <v>0.71630309465777786</v>
      </c>
      <c r="X200" s="7">
        <f t="shared" si="133"/>
        <v>0.25167406028516526</v>
      </c>
      <c r="Y200" s="7">
        <f t="shared" si="134"/>
        <v>0.22151143238568355</v>
      </c>
      <c r="Z200" s="8">
        <v>0.23</v>
      </c>
      <c r="AA200" s="6">
        <f t="shared" si="135"/>
        <v>6.5980749046676994</v>
      </c>
      <c r="AB200" s="6">
        <f t="shared" si="118"/>
        <v>3.7903387373156736</v>
      </c>
      <c r="AC200" s="18">
        <f t="shared" si="136"/>
        <v>-0.59341194567807209</v>
      </c>
      <c r="AD200" s="19">
        <f t="shared" si="123"/>
        <v>3.2706992493150682</v>
      </c>
      <c r="AE200" s="19">
        <f t="shared" si="137"/>
        <v>0.3900920529532434</v>
      </c>
      <c r="AF200" s="19">
        <f t="shared" si="138"/>
        <v>22.350628255814666</v>
      </c>
      <c r="AG200" s="20">
        <f t="shared" si="139"/>
        <v>1.3094667307069678</v>
      </c>
      <c r="AH200" s="19">
        <f t="shared" si="140"/>
        <v>75.026917082303171</v>
      </c>
      <c r="AI200" s="19">
        <f t="shared" si="141"/>
        <v>10.00358894430709</v>
      </c>
      <c r="AJ200" s="19">
        <f t="shared" si="142"/>
        <v>0.96690258606327872</v>
      </c>
      <c r="AK200" s="21">
        <f t="shared" si="124"/>
        <v>401.37799997901044</v>
      </c>
      <c r="AL200" s="19">
        <f t="shared" si="143"/>
        <v>6.8555362396414985</v>
      </c>
      <c r="AM200" s="19">
        <f t="shared" si="144"/>
        <v>16.80489410312121</v>
      </c>
      <c r="AN200" s="22">
        <f t="shared" si="145"/>
        <v>2.4856534999999997</v>
      </c>
      <c r="AO200" s="23">
        <f t="shared" si="146"/>
        <v>6.673745779593443E-2</v>
      </c>
      <c r="AP200" s="23">
        <f t="shared" si="147"/>
        <v>2.5381104615384616E-2</v>
      </c>
      <c r="AQ200" s="23">
        <f t="shared" si="119"/>
        <v>3.971617101313335E-2</v>
      </c>
      <c r="AR200" s="24">
        <f t="shared" si="148"/>
        <v>0.62691576175043173</v>
      </c>
      <c r="AS200" s="24">
        <f t="shared" si="149"/>
        <v>0.23842404340116435</v>
      </c>
      <c r="AT200" s="25">
        <f t="shared" si="150"/>
        <v>2.8077361673520258</v>
      </c>
      <c r="AU200" s="25">
        <f t="shared" si="155"/>
        <v>0.15400000000000003</v>
      </c>
      <c r="AV200" s="25">
        <f t="shared" si="151"/>
        <v>2.6537361673520259</v>
      </c>
      <c r="AW200" s="23">
        <f t="shared" si="152"/>
        <v>5.3451551504681927</v>
      </c>
      <c r="AX200" s="24">
        <f t="shared" si="153"/>
        <v>0.66930850612934045</v>
      </c>
      <c r="AY200" s="24">
        <f t="shared" si="120"/>
        <v>0.32073682092852002</v>
      </c>
      <c r="AZ200" s="15"/>
      <c r="BB200" s="35">
        <f t="shared" si="154"/>
        <v>0.99004532705786041</v>
      </c>
    </row>
    <row r="201" spans="1:54" ht="15.75" thickBot="1" x14ac:dyDescent="0.3">
      <c r="A201" s="31">
        <v>192</v>
      </c>
      <c r="B201" s="32">
        <f t="shared" si="156"/>
        <v>10</v>
      </c>
      <c r="C201" s="32">
        <v>192</v>
      </c>
      <c r="D201" s="3">
        <f t="shared" si="125"/>
        <v>-34</v>
      </c>
      <c r="E201" s="4">
        <f t="shared" si="126"/>
        <v>20</v>
      </c>
      <c r="F201" s="48">
        <v>9</v>
      </c>
      <c r="G201" s="48">
        <v>13.9</v>
      </c>
      <c r="H201" s="48">
        <v>4.0999999999999996</v>
      </c>
      <c r="I201" s="42">
        <v>1013</v>
      </c>
      <c r="J201" s="12">
        <f t="shared" si="121"/>
        <v>101.3</v>
      </c>
      <c r="K201" s="5">
        <f t="shared" si="127"/>
        <v>101.0984263372235</v>
      </c>
      <c r="L201" s="41">
        <v>6</v>
      </c>
      <c r="M201" s="12">
        <f t="shared" si="122"/>
        <v>1.6661999999999999</v>
      </c>
      <c r="N201" s="14">
        <f t="shared" si="128"/>
        <v>10</v>
      </c>
      <c r="O201" s="5">
        <f t="shared" si="129"/>
        <v>1.2458665796549611</v>
      </c>
      <c r="P201" s="48">
        <v>0</v>
      </c>
      <c r="Q201" s="10">
        <f t="shared" si="115"/>
        <v>0</v>
      </c>
      <c r="R201" s="5">
        <f t="shared" si="116"/>
        <v>4.2207447175953137</v>
      </c>
      <c r="S201" s="6">
        <f t="shared" si="117"/>
        <v>12.668987344334093</v>
      </c>
      <c r="T201" s="5">
        <f t="shared" si="130"/>
        <v>9.9760127931769749E-2</v>
      </c>
      <c r="U201" s="41">
        <v>90</v>
      </c>
      <c r="V201" s="5">
        <f t="shared" si="131"/>
        <v>1.1480605236983554</v>
      </c>
      <c r="W201" s="7">
        <f t="shared" si="132"/>
        <v>1.0332544713285199</v>
      </c>
      <c r="X201" s="7">
        <f t="shared" si="133"/>
        <v>0.11480605236983554</v>
      </c>
      <c r="Y201" s="7">
        <f t="shared" si="134"/>
        <v>0.1976912243112218</v>
      </c>
      <c r="Z201" s="8">
        <v>0.23</v>
      </c>
      <c r="AA201" s="6">
        <f t="shared" si="135"/>
        <v>3.2499734325483915</v>
      </c>
      <c r="AB201" s="6">
        <f t="shared" si="118"/>
        <v>0.61391992654884509</v>
      </c>
      <c r="AC201" s="18">
        <f t="shared" si="136"/>
        <v>-0.59341194567807209</v>
      </c>
      <c r="AD201" s="19">
        <f t="shared" si="123"/>
        <v>3.2879134558904104</v>
      </c>
      <c r="AE201" s="19">
        <f t="shared" si="137"/>
        <v>0.38791647565730469</v>
      </c>
      <c r="AF201" s="19">
        <f t="shared" si="138"/>
        <v>22.225976858752897</v>
      </c>
      <c r="AG201" s="20">
        <f t="shared" si="139"/>
        <v>1.3112230516193901</v>
      </c>
      <c r="AH201" s="19">
        <f t="shared" si="140"/>
        <v>75.127546858055538</v>
      </c>
      <c r="AI201" s="19">
        <f t="shared" si="141"/>
        <v>10.017006247740738</v>
      </c>
      <c r="AJ201" s="19">
        <f t="shared" si="142"/>
        <v>0.96698063858760663</v>
      </c>
      <c r="AK201" s="21">
        <f t="shared" si="124"/>
        <v>403.2430226039279</v>
      </c>
      <c r="AL201" s="19">
        <f t="shared" si="143"/>
        <v>6.8873908260750891</v>
      </c>
      <c r="AM201" s="19">
        <f t="shared" si="144"/>
        <v>16.882978870381255</v>
      </c>
      <c r="AN201" s="22">
        <f t="shared" si="145"/>
        <v>2.4797509999999998</v>
      </c>
      <c r="AO201" s="23">
        <f t="shared" si="146"/>
        <v>7.7554662865313012E-2</v>
      </c>
      <c r="AP201" s="23">
        <f t="shared" si="147"/>
        <v>1.8330797777777779E-2</v>
      </c>
      <c r="AQ201" s="23">
        <f t="shared" si="119"/>
        <v>2.609562540989168E-2</v>
      </c>
      <c r="AR201" s="24">
        <f t="shared" si="148"/>
        <v>0.74823393312130038</v>
      </c>
      <c r="AS201" s="24">
        <f t="shared" si="149"/>
        <v>0.17685235692839735</v>
      </c>
      <c r="AT201" s="25">
        <f t="shared" si="150"/>
        <v>2.6360535059995467</v>
      </c>
      <c r="AU201" s="25">
        <f t="shared" si="155"/>
        <v>7.6999999999999985E-2</v>
      </c>
      <c r="AV201" s="25">
        <f t="shared" si="151"/>
        <v>2.5590535059995467</v>
      </c>
      <c r="AW201" s="23">
        <f t="shared" si="152"/>
        <v>3.9733519549591252</v>
      </c>
      <c r="AX201" s="24">
        <f t="shared" si="153"/>
        <v>0.77216247512830694</v>
      </c>
      <c r="AY201" s="24">
        <f t="shared" si="120"/>
        <v>8.0673829334595465E-2</v>
      </c>
      <c r="AZ201" s="15"/>
      <c r="BB201" s="35">
        <f t="shared" si="154"/>
        <v>0.85283630446290237</v>
      </c>
    </row>
    <row r="202" spans="1:54" ht="15.75" thickBot="1" x14ac:dyDescent="0.3">
      <c r="A202" s="31">
        <v>193</v>
      </c>
      <c r="B202" s="32">
        <f t="shared" si="156"/>
        <v>11</v>
      </c>
      <c r="C202" s="32">
        <v>193</v>
      </c>
      <c r="D202" s="3">
        <f t="shared" si="125"/>
        <v>-34</v>
      </c>
      <c r="E202" s="4">
        <f t="shared" si="126"/>
        <v>20</v>
      </c>
      <c r="F202" s="48">
        <v>7.6</v>
      </c>
      <c r="G202" s="48">
        <v>10.5</v>
      </c>
      <c r="H202" s="48">
        <v>4.5999999999999996</v>
      </c>
      <c r="I202" s="42">
        <v>1013</v>
      </c>
      <c r="J202" s="12">
        <f t="shared" si="121"/>
        <v>101.3</v>
      </c>
      <c r="K202" s="5">
        <f t="shared" si="127"/>
        <v>101.0984263372235</v>
      </c>
      <c r="L202" s="41">
        <v>15</v>
      </c>
      <c r="M202" s="12">
        <f t="shared" si="122"/>
        <v>4.1654999999999998</v>
      </c>
      <c r="N202" s="14">
        <f t="shared" si="128"/>
        <v>10</v>
      </c>
      <c r="O202" s="5">
        <f t="shared" si="129"/>
        <v>3.1146664491374034</v>
      </c>
      <c r="P202" s="48">
        <v>0</v>
      </c>
      <c r="Q202" s="10">
        <f t="shared" ref="Q202:Q265" si="157">P202/AI202</f>
        <v>0</v>
      </c>
      <c r="R202" s="5">
        <f t="shared" ref="R202:R265" si="158">AM202*(0.25+(0.5*(P202/AI202)))</f>
        <v>4.2412945917765867</v>
      </c>
      <c r="S202" s="6">
        <f t="shared" ref="S202:S265" si="159">(0.75+2*(E202)*10^-5)*(AM202)</f>
        <v>12.730669846676602</v>
      </c>
      <c r="T202" s="5">
        <f t="shared" si="130"/>
        <v>9.9760127931769804E-2</v>
      </c>
      <c r="U202" s="41">
        <v>96</v>
      </c>
      <c r="V202" s="5">
        <f t="shared" si="131"/>
        <v>1.0438914705800835</v>
      </c>
      <c r="W202" s="7">
        <f t="shared" si="132"/>
        <v>1.0021358117568802</v>
      </c>
      <c r="X202" s="7">
        <f t="shared" si="133"/>
        <v>4.1755658823203312E-2</v>
      </c>
      <c r="Y202" s="7">
        <f t="shared" si="134"/>
        <v>0.19985057292148911</v>
      </c>
      <c r="Z202" s="8">
        <v>0.23</v>
      </c>
      <c r="AA202" s="6">
        <f t="shared" si="135"/>
        <v>3.2657968356679721</v>
      </c>
      <c r="AB202" s="6">
        <f t="shared" ref="AB202:AB265" si="160">(4.903*10^-9)*(((G202+273.15)^4+(H202+273.15)^4 )/2)*Y202*(T202)</f>
        <v>0.60726975463525934</v>
      </c>
      <c r="AC202" s="18">
        <f t="shared" si="136"/>
        <v>-0.59341194567807209</v>
      </c>
      <c r="AD202" s="19">
        <f t="shared" si="123"/>
        <v>3.3051276624657531</v>
      </c>
      <c r="AE202" s="19">
        <f t="shared" si="137"/>
        <v>0.38562922410530664</v>
      </c>
      <c r="AF202" s="19">
        <f t="shared" si="138"/>
        <v>22.094926998138661</v>
      </c>
      <c r="AG202" s="20">
        <f t="shared" si="139"/>
        <v>1.3130653817545941</v>
      </c>
      <c r="AH202" s="19">
        <f t="shared" si="140"/>
        <v>75.233104599272494</v>
      </c>
      <c r="AI202" s="19">
        <f t="shared" si="141"/>
        <v>10.031080613236332</v>
      </c>
      <c r="AJ202" s="19">
        <f t="shared" si="142"/>
        <v>0.96706769688321337</v>
      </c>
      <c r="AK202" s="21">
        <f t="shared" si="124"/>
        <v>405.20632385369123</v>
      </c>
      <c r="AL202" s="19">
        <f t="shared" si="143"/>
        <v>6.9209240114210466</v>
      </c>
      <c r="AM202" s="19">
        <f t="shared" si="144"/>
        <v>16.965178367106347</v>
      </c>
      <c r="AN202" s="22">
        <f t="shared" si="145"/>
        <v>2.4830563999999997</v>
      </c>
      <c r="AO202" s="23">
        <f t="shared" si="146"/>
        <v>7.1326306075332149E-2</v>
      </c>
      <c r="AP202" s="23">
        <f t="shared" si="147"/>
        <v>2.1707523684210528E-2</v>
      </c>
      <c r="AQ202" s="23">
        <f t="shared" ref="AQ202:AQ265" si="161">(AP202)*(1+(0.34*(O202)))</f>
        <v>4.4695500226653008E-2</v>
      </c>
      <c r="AR202" s="24">
        <f t="shared" si="148"/>
        <v>0.61476638184447696</v>
      </c>
      <c r="AS202" s="24">
        <f t="shared" si="149"/>
        <v>0.18709865305587048</v>
      </c>
      <c r="AT202" s="25">
        <f t="shared" si="150"/>
        <v>2.6585270810327128</v>
      </c>
      <c r="AU202" s="25">
        <f t="shared" si="155"/>
        <v>0.15399999999999997</v>
      </c>
      <c r="AV202" s="25">
        <f t="shared" si="151"/>
        <v>2.5045270810327129</v>
      </c>
      <c r="AW202" s="23">
        <f t="shared" si="152"/>
        <v>9.9829052856968055</v>
      </c>
      <c r="AX202" s="24">
        <f t="shared" si="153"/>
        <v>0.62008219057689951</v>
      </c>
      <c r="AY202" s="24">
        <f t="shared" ref="AY202:AY265" si="162">AP202/(AO202+AQ202)*AW202*X202</f>
        <v>7.7990724016293214E-2</v>
      </c>
      <c r="AZ202" s="15"/>
      <c r="BB202" s="35">
        <f t="shared" si="154"/>
        <v>0.69807291459319276</v>
      </c>
    </row>
    <row r="203" spans="1:54" ht="15.75" thickBot="1" x14ac:dyDescent="0.3">
      <c r="A203" s="31">
        <v>194</v>
      </c>
      <c r="B203" s="32">
        <f t="shared" si="156"/>
        <v>12</v>
      </c>
      <c r="C203" s="32">
        <v>194</v>
      </c>
      <c r="D203" s="3">
        <f t="shared" si="125"/>
        <v>-34</v>
      </c>
      <c r="E203" s="4">
        <f t="shared" si="126"/>
        <v>20</v>
      </c>
      <c r="F203" s="48">
        <v>11.2</v>
      </c>
      <c r="G203" s="48">
        <v>15.2</v>
      </c>
      <c r="H203" s="48">
        <v>7.2</v>
      </c>
      <c r="I203" s="42">
        <v>1013</v>
      </c>
      <c r="J203" s="12">
        <f t="shared" ref="J203:J266" si="163">I203/10</f>
        <v>101.3</v>
      </c>
      <c r="K203" s="5">
        <f t="shared" si="127"/>
        <v>101.0984263372235</v>
      </c>
      <c r="L203" s="41">
        <v>12</v>
      </c>
      <c r="M203" s="12">
        <f t="shared" ref="M203:M266" si="164">0.2777*L203</f>
        <v>3.3323999999999998</v>
      </c>
      <c r="N203" s="14">
        <f t="shared" si="128"/>
        <v>10</v>
      </c>
      <c r="O203" s="5">
        <f t="shared" si="129"/>
        <v>2.4917331593099221</v>
      </c>
      <c r="P203" s="48">
        <v>2.6</v>
      </c>
      <c r="Q203" s="10">
        <f t="shared" si="157"/>
        <v>0.25881457445716022</v>
      </c>
      <c r="R203" s="5">
        <f t="shared" si="158"/>
        <v>6.4694495210174807</v>
      </c>
      <c r="S203" s="6">
        <f t="shared" si="159"/>
        <v>12.795418232562149</v>
      </c>
      <c r="T203" s="5">
        <f t="shared" si="130"/>
        <v>0.33256908016868758</v>
      </c>
      <c r="U203" s="41">
        <v>68</v>
      </c>
      <c r="V203" s="5">
        <f t="shared" si="131"/>
        <v>1.3302681529428011</v>
      </c>
      <c r="W203" s="7">
        <f t="shared" si="132"/>
        <v>0.90458234400110482</v>
      </c>
      <c r="X203" s="7">
        <f t="shared" si="133"/>
        <v>0.42568580894169628</v>
      </c>
      <c r="Y203" s="7">
        <f t="shared" si="134"/>
        <v>0.20684665253016862</v>
      </c>
      <c r="Z203" s="8">
        <v>0.23</v>
      </c>
      <c r="AA203" s="6">
        <f t="shared" si="135"/>
        <v>4.9814761311834603</v>
      </c>
      <c r="AB203" s="6">
        <f t="shared" si="160"/>
        <v>2.2076008055039895</v>
      </c>
      <c r="AC203" s="18">
        <f t="shared" si="136"/>
        <v>-0.59341194567807209</v>
      </c>
      <c r="AD203" s="19">
        <f t="shared" ref="AD203:AD266" si="165">(2*(3.1415927)/365)*((C203)-1)</f>
        <v>3.3223418690410957</v>
      </c>
      <c r="AE203" s="19">
        <f t="shared" si="137"/>
        <v>0.3832311964226785</v>
      </c>
      <c r="AF203" s="19">
        <f t="shared" si="138"/>
        <v>21.957530132768529</v>
      </c>
      <c r="AG203" s="20">
        <f t="shared" si="139"/>
        <v>1.3149924220949476</v>
      </c>
      <c r="AH203" s="19">
        <f t="shared" si="140"/>
        <v>75.343515877726205</v>
      </c>
      <c r="AI203" s="19">
        <f t="shared" si="141"/>
        <v>10.04580211703016</v>
      </c>
      <c r="AJ203" s="19">
        <f t="shared" si="142"/>
        <v>0.96716371921704436</v>
      </c>
      <c r="AK203" s="21">
        <f t="shared" si="124"/>
        <v>407.2672095522542</v>
      </c>
      <c r="AL203" s="19">
        <f t="shared" si="143"/>
        <v>6.9561239391525023</v>
      </c>
      <c r="AM203" s="19">
        <f t="shared" si="144"/>
        <v>17.05146352953378</v>
      </c>
      <c r="AN203" s="22">
        <f t="shared" si="145"/>
        <v>2.4745567999999998</v>
      </c>
      <c r="AO203" s="23">
        <f t="shared" si="146"/>
        <v>8.8279194535577227E-2</v>
      </c>
      <c r="AP203" s="23">
        <f t="shared" si="147"/>
        <v>1.4730105357142859E-2</v>
      </c>
      <c r="AQ203" s="23">
        <f t="shared" si="161"/>
        <v>2.7209292623040199E-2</v>
      </c>
      <c r="AR203" s="24">
        <f t="shared" si="148"/>
        <v>0.76439822451159434</v>
      </c>
      <c r="AS203" s="24">
        <f t="shared" si="149"/>
        <v>0.12754609329076955</v>
      </c>
      <c r="AT203" s="25">
        <f t="shared" si="150"/>
        <v>2.7738753256794708</v>
      </c>
      <c r="AU203" s="25">
        <f t="shared" si="155"/>
        <v>-4.1999999999999982E-2</v>
      </c>
      <c r="AV203" s="25">
        <f t="shared" si="151"/>
        <v>2.8158753256794706</v>
      </c>
      <c r="AW203" s="23">
        <f t="shared" si="152"/>
        <v>7.8852315168035521</v>
      </c>
      <c r="AX203" s="24">
        <f t="shared" si="153"/>
        <v>0.86983256936975351</v>
      </c>
      <c r="AY203" s="24">
        <f t="shared" si="162"/>
        <v>0.42812519068361471</v>
      </c>
      <c r="AZ203" s="15"/>
      <c r="BB203" s="35">
        <f t="shared" si="154"/>
        <v>1.2979577600533683</v>
      </c>
    </row>
    <row r="204" spans="1:54" ht="15.75" thickBot="1" x14ac:dyDescent="0.3">
      <c r="A204" s="31">
        <v>195</v>
      </c>
      <c r="B204" s="32">
        <f t="shared" si="156"/>
        <v>13</v>
      </c>
      <c r="C204" s="32">
        <v>195</v>
      </c>
      <c r="D204" s="3">
        <f t="shared" si="125"/>
        <v>-34</v>
      </c>
      <c r="E204" s="4">
        <f t="shared" si="126"/>
        <v>20</v>
      </c>
      <c r="F204" s="48">
        <v>7</v>
      </c>
      <c r="G204" s="48">
        <v>9.4</v>
      </c>
      <c r="H204" s="48">
        <v>4.5999999999999996</v>
      </c>
      <c r="I204" s="42">
        <v>1013</v>
      </c>
      <c r="J204" s="12">
        <f t="shared" si="163"/>
        <v>101.3</v>
      </c>
      <c r="K204" s="5">
        <f t="shared" si="127"/>
        <v>101.0984263372235</v>
      </c>
      <c r="L204" s="41">
        <v>7</v>
      </c>
      <c r="M204" s="12">
        <f t="shared" si="164"/>
        <v>1.9439</v>
      </c>
      <c r="N204" s="14">
        <f t="shared" si="128"/>
        <v>10</v>
      </c>
      <c r="O204" s="5">
        <f t="shared" si="129"/>
        <v>1.4535110095974548</v>
      </c>
      <c r="P204" s="48">
        <v>0</v>
      </c>
      <c r="Q204" s="10">
        <f t="shared" si="157"/>
        <v>0</v>
      </c>
      <c r="R204" s="5">
        <f t="shared" si="158"/>
        <v>4.2854509890604167</v>
      </c>
      <c r="S204" s="6">
        <f t="shared" si="159"/>
        <v>12.863209688763746</v>
      </c>
      <c r="T204" s="5">
        <f t="shared" si="130"/>
        <v>9.9760127931769804E-2</v>
      </c>
      <c r="U204" s="41">
        <v>87</v>
      </c>
      <c r="V204" s="5">
        <f t="shared" si="131"/>
        <v>1.0018584572619043</v>
      </c>
      <c r="W204" s="7">
        <f t="shared" si="132"/>
        <v>0.87161685781785669</v>
      </c>
      <c r="X204" s="7">
        <f t="shared" si="133"/>
        <v>0.13024159944404756</v>
      </c>
      <c r="Y204" s="7">
        <f t="shared" si="134"/>
        <v>0.20929540783419281</v>
      </c>
      <c r="Z204" s="8">
        <v>0.23</v>
      </c>
      <c r="AA204" s="6">
        <f t="shared" si="135"/>
        <v>3.2997972615765208</v>
      </c>
      <c r="AB204" s="6">
        <f t="shared" si="160"/>
        <v>0.63085899072464147</v>
      </c>
      <c r="AC204" s="18">
        <f t="shared" si="136"/>
        <v>-0.59341194567807209</v>
      </c>
      <c r="AD204" s="19">
        <f t="shared" si="165"/>
        <v>3.339556075616438</v>
      </c>
      <c r="AE204" s="19">
        <f t="shared" si="137"/>
        <v>0.38072332775160445</v>
      </c>
      <c r="AF204" s="19">
        <f t="shared" si="138"/>
        <v>21.813839842342905</v>
      </c>
      <c r="AG204" s="20">
        <f t="shared" si="139"/>
        <v>1.3170028332095378</v>
      </c>
      <c r="AH204" s="19">
        <f t="shared" si="140"/>
        <v>75.458703949678409</v>
      </c>
      <c r="AI204" s="19">
        <f t="shared" si="141"/>
        <v>10.061160526623787</v>
      </c>
      <c r="AJ204" s="19">
        <f t="shared" si="142"/>
        <v>0.96726866218009577</v>
      </c>
      <c r="AK204" s="21">
        <f t="shared" si="124"/>
        <v>409.42495357412974</v>
      </c>
      <c r="AL204" s="19">
        <f t="shared" si="143"/>
        <v>6.9929782070461366</v>
      </c>
      <c r="AM204" s="19">
        <f t="shared" si="144"/>
        <v>17.141803956241667</v>
      </c>
      <c r="AN204" s="22">
        <f t="shared" si="145"/>
        <v>2.4844729999999999</v>
      </c>
      <c r="AO204" s="23">
        <f t="shared" si="146"/>
        <v>6.8790962941715134E-2</v>
      </c>
      <c r="AP204" s="23">
        <f t="shared" si="147"/>
        <v>2.3568168571428572E-2</v>
      </c>
      <c r="AQ204" s="23">
        <f t="shared" si="161"/>
        <v>3.5215410019599422E-2</v>
      </c>
      <c r="AR204" s="24">
        <f t="shared" si="148"/>
        <v>0.66141103648814015</v>
      </c>
      <c r="AS204" s="24">
        <f t="shared" si="149"/>
        <v>0.22660311960109228</v>
      </c>
      <c r="AT204" s="25">
        <f t="shared" si="150"/>
        <v>2.6689382708518794</v>
      </c>
      <c r="AU204" s="25">
        <f t="shared" si="155"/>
        <v>-0.51800000000000002</v>
      </c>
      <c r="AV204" s="25">
        <f t="shared" si="151"/>
        <v>3.1869382708518792</v>
      </c>
      <c r="AW204" s="23">
        <f t="shared" si="152"/>
        <v>4.6686649130539237</v>
      </c>
      <c r="AX204" s="24">
        <f t="shared" si="153"/>
        <v>0.84841982382093217</v>
      </c>
      <c r="AY204" s="24">
        <f t="shared" si="162"/>
        <v>0.13778702065149731</v>
      </c>
      <c r="AZ204" s="15"/>
      <c r="BB204" s="35">
        <f t="shared" si="154"/>
        <v>0.98620684447242946</v>
      </c>
    </row>
    <row r="205" spans="1:54" ht="15.75" thickBot="1" x14ac:dyDescent="0.3">
      <c r="A205" s="31">
        <v>196</v>
      </c>
      <c r="B205" s="32">
        <f t="shared" si="156"/>
        <v>14</v>
      </c>
      <c r="C205" s="32">
        <v>196</v>
      </c>
      <c r="D205" s="3">
        <f t="shared" si="125"/>
        <v>-34</v>
      </c>
      <c r="E205" s="4">
        <f t="shared" si="126"/>
        <v>20</v>
      </c>
      <c r="F205" s="48">
        <v>3.8</v>
      </c>
      <c r="G205" s="48">
        <v>8</v>
      </c>
      <c r="H205" s="48">
        <v>-0.4</v>
      </c>
      <c r="I205" s="42">
        <v>1013</v>
      </c>
      <c r="J205" s="12">
        <f t="shared" si="163"/>
        <v>101.3</v>
      </c>
      <c r="K205" s="5">
        <f t="shared" si="127"/>
        <v>101.0984263372235</v>
      </c>
      <c r="L205" s="41">
        <v>7</v>
      </c>
      <c r="M205" s="12">
        <f t="shared" si="164"/>
        <v>1.9439</v>
      </c>
      <c r="N205" s="14">
        <f t="shared" si="128"/>
        <v>10</v>
      </c>
      <c r="O205" s="5">
        <f t="shared" si="129"/>
        <v>1.4535110095974548</v>
      </c>
      <c r="P205" s="48">
        <v>5.7</v>
      </c>
      <c r="Q205" s="10">
        <f t="shared" si="157"/>
        <v>0.56563637979098791</v>
      </c>
      <c r="R205" s="5">
        <f t="shared" si="158"/>
        <v>9.1837437893850637</v>
      </c>
      <c r="S205" s="6">
        <f t="shared" si="159"/>
        <v>12.934020403669464</v>
      </c>
      <c r="T205" s="5">
        <f t="shared" si="130"/>
        <v>0.60856150900708572</v>
      </c>
      <c r="U205" s="41">
        <v>78</v>
      </c>
      <c r="V205" s="5">
        <f t="shared" si="131"/>
        <v>0.8018837929920265</v>
      </c>
      <c r="W205" s="7">
        <f t="shared" si="132"/>
        <v>0.62546935853378072</v>
      </c>
      <c r="X205" s="7">
        <f t="shared" si="133"/>
        <v>0.17641443445824578</v>
      </c>
      <c r="Y205" s="7">
        <f t="shared" si="134"/>
        <v>0.22927873091739737</v>
      </c>
      <c r="Z205" s="8">
        <v>0.23</v>
      </c>
      <c r="AA205" s="6">
        <f t="shared" si="135"/>
        <v>7.0714827178264992</v>
      </c>
      <c r="AB205" s="6">
        <f t="shared" si="160"/>
        <v>4.0302734407438221</v>
      </c>
      <c r="AC205" s="18">
        <f t="shared" si="136"/>
        <v>-0.59341194567807209</v>
      </c>
      <c r="AD205" s="19">
        <f t="shared" si="165"/>
        <v>3.3567702821917806</v>
      </c>
      <c r="AE205" s="19">
        <f t="shared" si="137"/>
        <v>0.37810658923309054</v>
      </c>
      <c r="AF205" s="19">
        <f t="shared" si="138"/>
        <v>21.663911769142743</v>
      </c>
      <c r="AG205" s="20">
        <f t="shared" si="139"/>
        <v>1.3190952383637042</v>
      </c>
      <c r="AH205" s="19">
        <f t="shared" si="140"/>
        <v>75.578589934043563</v>
      </c>
      <c r="AI205" s="19">
        <f t="shared" si="141"/>
        <v>10.077145324539142</v>
      </c>
      <c r="AJ205" s="19">
        <f t="shared" si="142"/>
        <v>0.96738248071800281</v>
      </c>
      <c r="AK205" s="21">
        <f t="shared" si="124"/>
        <v>411.67879801609274</v>
      </c>
      <c r="AL205" s="19">
        <f t="shared" si="143"/>
        <v>7.0314738701148647</v>
      </c>
      <c r="AM205" s="19">
        <f t="shared" si="144"/>
        <v>17.236167915337774</v>
      </c>
      <c r="AN205" s="22">
        <f t="shared" si="145"/>
        <v>2.4920282</v>
      </c>
      <c r="AO205" s="23">
        <f t="shared" si="146"/>
        <v>5.653129955974498E-2</v>
      </c>
      <c r="AP205" s="23">
        <f t="shared" si="147"/>
        <v>4.3415047368421056E-2</v>
      </c>
      <c r="AQ205" s="23">
        <f t="shared" si="161"/>
        <v>6.4870492141367364E-2</v>
      </c>
      <c r="AR205" s="24">
        <f t="shared" si="148"/>
        <v>0.46565457368968149</v>
      </c>
      <c r="AS205" s="24">
        <f t="shared" si="149"/>
        <v>0.35761455214192911</v>
      </c>
      <c r="AT205" s="25">
        <f t="shared" si="150"/>
        <v>3.0412092770826771</v>
      </c>
      <c r="AU205" s="25">
        <f t="shared" si="155"/>
        <v>-0.41300000000000009</v>
      </c>
      <c r="AV205" s="25">
        <f t="shared" si="151"/>
        <v>3.4542092770826773</v>
      </c>
      <c r="AW205" s="23">
        <f t="shared" si="152"/>
        <v>4.7225989481505755</v>
      </c>
      <c r="AX205" s="24">
        <f t="shared" si="153"/>
        <v>0.64544548426654125</v>
      </c>
      <c r="AY205" s="24">
        <f t="shared" si="162"/>
        <v>0.29794106493900013</v>
      </c>
      <c r="AZ205" s="15"/>
      <c r="BB205" s="35">
        <f t="shared" si="154"/>
        <v>0.94338654920554132</v>
      </c>
    </row>
    <row r="206" spans="1:54" ht="15.75" thickBot="1" x14ac:dyDescent="0.3">
      <c r="A206" s="31">
        <v>197</v>
      </c>
      <c r="B206" s="32">
        <f t="shared" si="156"/>
        <v>15</v>
      </c>
      <c r="C206" s="32">
        <v>197</v>
      </c>
      <c r="D206" s="3">
        <f t="shared" si="125"/>
        <v>-34</v>
      </c>
      <c r="E206" s="4">
        <f t="shared" si="126"/>
        <v>20</v>
      </c>
      <c r="F206" s="48">
        <v>1.1000000000000001</v>
      </c>
      <c r="G206" s="48">
        <v>8.1999999999999993</v>
      </c>
      <c r="H206" s="48">
        <v>-5.9</v>
      </c>
      <c r="I206" s="42">
        <v>1013</v>
      </c>
      <c r="J206" s="12">
        <f t="shared" si="163"/>
        <v>101.3</v>
      </c>
      <c r="K206" s="5">
        <f t="shared" si="127"/>
        <v>101.0984263372235</v>
      </c>
      <c r="L206" s="41">
        <v>3</v>
      </c>
      <c r="M206" s="12">
        <f t="shared" si="164"/>
        <v>0.83309999999999995</v>
      </c>
      <c r="N206" s="14">
        <f t="shared" si="128"/>
        <v>10</v>
      </c>
      <c r="O206" s="5">
        <f t="shared" si="129"/>
        <v>0.62293328982748053</v>
      </c>
      <c r="P206" s="48">
        <v>7.3</v>
      </c>
      <c r="Q206" s="10">
        <f t="shared" si="157"/>
        <v>0.72322012002735037</v>
      </c>
      <c r="R206" s="5">
        <f t="shared" si="158"/>
        <v>10.601968256402792</v>
      </c>
      <c r="S206" s="6">
        <f t="shared" si="159"/>
        <v>13.007825573416451</v>
      </c>
      <c r="T206" s="5">
        <f t="shared" si="130"/>
        <v>0.75031127534443176</v>
      </c>
      <c r="U206" s="41">
        <v>74</v>
      </c>
      <c r="V206" s="5">
        <f t="shared" si="131"/>
        <v>0.66146361684861987</v>
      </c>
      <c r="W206" s="7">
        <f t="shared" si="132"/>
        <v>0.48948307646797867</v>
      </c>
      <c r="X206" s="7">
        <f t="shared" si="133"/>
        <v>0.1719805403806412</v>
      </c>
      <c r="Y206" s="7">
        <f t="shared" si="134"/>
        <v>0.24205170599355813</v>
      </c>
      <c r="Z206" s="8">
        <v>0.23</v>
      </c>
      <c r="AA206" s="6">
        <f t="shared" si="135"/>
        <v>8.1635155574301503</v>
      </c>
      <c r="AB206" s="6">
        <f t="shared" si="160"/>
        <v>5.0609593989395982</v>
      </c>
      <c r="AC206" s="18">
        <f t="shared" si="136"/>
        <v>-0.59341194567807209</v>
      </c>
      <c r="AD206" s="19">
        <f t="shared" si="165"/>
        <v>3.3739844887671229</v>
      </c>
      <c r="AE206" s="19">
        <f t="shared" si="137"/>
        <v>0.37538198695980229</v>
      </c>
      <c r="AF206" s="19">
        <f t="shared" si="138"/>
        <v>21.507803558031576</v>
      </c>
      <c r="AG206" s="20">
        <f t="shared" si="139"/>
        <v>1.321268226651048</v>
      </c>
      <c r="AH206" s="19">
        <f t="shared" si="140"/>
        <v>75.703092991839725</v>
      </c>
      <c r="AI206" s="19">
        <f t="shared" si="141"/>
        <v>10.093745732245297</v>
      </c>
      <c r="AJ206" s="19">
        <f t="shared" si="142"/>
        <v>0.96750512816093326</v>
      </c>
      <c r="AK206" s="21">
        <f t="shared" ref="AK206:AK269" si="166">898*(AJ206)*(SIN(AC206)*SIN(AE206)*AG206+(COS(AC206)*COS(AE206)*SIN(AG206)))</f>
        <v>414.02795339242056</v>
      </c>
      <c r="AL206" s="19">
        <f t="shared" si="143"/>
        <v>7.0715974439425437</v>
      </c>
      <c r="AM206" s="19">
        <f t="shared" si="144"/>
        <v>17.334522352633865</v>
      </c>
      <c r="AN206" s="22">
        <f t="shared" si="145"/>
        <v>2.4984028999999999</v>
      </c>
      <c r="AO206" s="23">
        <f t="shared" si="146"/>
        <v>4.7694182938086332E-2</v>
      </c>
      <c r="AP206" s="23">
        <f t="shared" si="147"/>
        <v>0.14997925454545452</v>
      </c>
      <c r="AQ206" s="23">
        <f t="shared" si="161"/>
        <v>0.18174445849501136</v>
      </c>
      <c r="AR206" s="24">
        <f t="shared" si="148"/>
        <v>0.20787336710234811</v>
      </c>
      <c r="AS206" s="24">
        <f t="shared" si="149"/>
        <v>0.65367914318472442</v>
      </c>
      <c r="AT206" s="25">
        <f t="shared" si="150"/>
        <v>3.1025561584905521</v>
      </c>
      <c r="AU206" s="25">
        <f t="shared" si="155"/>
        <v>-0.24500000000000002</v>
      </c>
      <c r="AV206" s="25">
        <f t="shared" si="151"/>
        <v>3.3475561584905522</v>
      </c>
      <c r="AW206" s="23">
        <f t="shared" si="152"/>
        <v>2.0438934044649382</v>
      </c>
      <c r="AX206" s="24">
        <f t="shared" si="153"/>
        <v>0.27852504102906411</v>
      </c>
      <c r="AY206" s="24">
        <f t="shared" si="162"/>
        <v>0.22977468514137891</v>
      </c>
      <c r="AZ206" s="15"/>
      <c r="BB206" s="35">
        <f t="shared" si="154"/>
        <v>0.50829972617044306</v>
      </c>
    </row>
    <row r="207" spans="1:54" ht="15.75" thickBot="1" x14ac:dyDescent="0.3">
      <c r="A207" s="31">
        <v>198</v>
      </c>
      <c r="B207" s="32">
        <f t="shared" si="156"/>
        <v>16</v>
      </c>
      <c r="C207" s="32">
        <v>198</v>
      </c>
      <c r="D207" s="3">
        <f t="shared" si="125"/>
        <v>-34</v>
      </c>
      <c r="E207" s="4">
        <f t="shared" si="126"/>
        <v>20</v>
      </c>
      <c r="F207" s="48">
        <v>0.3</v>
      </c>
      <c r="G207" s="48">
        <v>6.4</v>
      </c>
      <c r="H207" s="48">
        <v>-5.8</v>
      </c>
      <c r="I207" s="42">
        <v>1013</v>
      </c>
      <c r="J207" s="12">
        <f t="shared" si="163"/>
        <v>101.3</v>
      </c>
      <c r="K207" s="5">
        <f t="shared" si="127"/>
        <v>101.0984263372235</v>
      </c>
      <c r="L207" s="41">
        <v>3</v>
      </c>
      <c r="M207" s="12">
        <f t="shared" si="164"/>
        <v>0.83309999999999995</v>
      </c>
      <c r="N207" s="14">
        <f t="shared" si="128"/>
        <v>10</v>
      </c>
      <c r="O207" s="5">
        <f t="shared" si="129"/>
        <v>0.62293328982748053</v>
      </c>
      <c r="P207" s="48">
        <v>1.5</v>
      </c>
      <c r="Q207" s="10">
        <f t="shared" si="157"/>
        <v>0.14835400146222505</v>
      </c>
      <c r="R207" s="5">
        <f t="shared" si="158"/>
        <v>5.6526201920507724</v>
      </c>
      <c r="S207" s="6">
        <f t="shared" si="159"/>
        <v>13.084599408806254</v>
      </c>
      <c r="T207" s="5">
        <f t="shared" si="130"/>
        <v>0.2332075572854504</v>
      </c>
      <c r="U207" s="41">
        <v>79</v>
      </c>
      <c r="V207" s="5">
        <f t="shared" si="131"/>
        <v>0.62426510772961163</v>
      </c>
      <c r="W207" s="7">
        <f t="shared" si="132"/>
        <v>0.49316943510639322</v>
      </c>
      <c r="X207" s="7">
        <f t="shared" si="133"/>
        <v>0.13109567262321842</v>
      </c>
      <c r="Y207" s="7">
        <f t="shared" si="134"/>
        <v>0.2416835673547636</v>
      </c>
      <c r="Z207" s="8">
        <v>0.23</v>
      </c>
      <c r="AA207" s="6">
        <f t="shared" si="135"/>
        <v>4.3525175478790947</v>
      </c>
      <c r="AB207" s="6">
        <f t="shared" si="160"/>
        <v>1.5497377838593287</v>
      </c>
      <c r="AC207" s="18">
        <f t="shared" si="136"/>
        <v>-0.59341194567807209</v>
      </c>
      <c r="AD207" s="19">
        <f t="shared" si="165"/>
        <v>3.3911986953424655</v>
      </c>
      <c r="AE207" s="19">
        <f t="shared" si="137"/>
        <v>0.37255056090218425</v>
      </c>
      <c r="AF207" s="19">
        <f t="shared" si="138"/>
        <v>21.345574794926698</v>
      </c>
      <c r="AG207" s="20">
        <f t="shared" si="139"/>
        <v>1.3235203561351729</v>
      </c>
      <c r="AH207" s="19">
        <f t="shared" si="140"/>
        <v>75.832130506197061</v>
      </c>
      <c r="AI207" s="19">
        <f t="shared" si="141"/>
        <v>10.110950734159609</v>
      </c>
      <c r="AJ207" s="19">
        <f t="shared" si="142"/>
        <v>0.96763655625275657</v>
      </c>
      <c r="AK207" s="21">
        <f t="shared" si="166"/>
        <v>416.47159885500173</v>
      </c>
      <c r="AL207" s="19">
        <f t="shared" si="143"/>
        <v>7.1133349084434299</v>
      </c>
      <c r="AM207" s="19">
        <f t="shared" si="144"/>
        <v>17.436832900861212</v>
      </c>
      <c r="AN207" s="22">
        <f t="shared" si="145"/>
        <v>2.5002917</v>
      </c>
      <c r="AO207" s="23">
        <f t="shared" si="146"/>
        <v>4.5315642598047469E-2</v>
      </c>
      <c r="AP207" s="23">
        <f t="shared" si="147"/>
        <v>0.54992393333333334</v>
      </c>
      <c r="AQ207" s="23">
        <f t="shared" si="161"/>
        <v>0.66639634781504176</v>
      </c>
      <c r="AR207" s="24">
        <f t="shared" si="148"/>
        <v>6.3671320995653785E-2</v>
      </c>
      <c r="AS207" s="24">
        <f t="shared" si="149"/>
        <v>0.77267762907036108</v>
      </c>
      <c r="AT207" s="25">
        <f t="shared" si="150"/>
        <v>2.8027797640197658</v>
      </c>
      <c r="AU207" s="25">
        <f t="shared" si="155"/>
        <v>7.7000000000000013E-2</v>
      </c>
      <c r="AV207" s="25">
        <f t="shared" si="151"/>
        <v>2.7257797640197658</v>
      </c>
      <c r="AW207" s="23">
        <f t="shared" si="152"/>
        <v>2.0498718860867733</v>
      </c>
      <c r="AX207" s="24">
        <f t="shared" si="153"/>
        <v>6.9413500160145289E-2</v>
      </c>
      <c r="AY207" s="24">
        <f t="shared" si="162"/>
        <v>0.20764114442340603</v>
      </c>
      <c r="AZ207" s="15"/>
      <c r="BB207" s="35">
        <f t="shared" si="154"/>
        <v>0.27705464458355133</v>
      </c>
    </row>
    <row r="208" spans="1:54" ht="15.75" thickBot="1" x14ac:dyDescent="0.3">
      <c r="A208" s="31">
        <v>199</v>
      </c>
      <c r="B208" s="32">
        <f t="shared" si="156"/>
        <v>17</v>
      </c>
      <c r="C208" s="32">
        <v>199</v>
      </c>
      <c r="D208" s="3">
        <f t="shared" si="125"/>
        <v>-34</v>
      </c>
      <c r="E208" s="4">
        <f t="shared" si="126"/>
        <v>20</v>
      </c>
      <c r="F208" s="48">
        <v>2.2000000000000002</v>
      </c>
      <c r="G208" s="48">
        <v>9.4</v>
      </c>
      <c r="H208" s="48">
        <v>-4.9000000000000004</v>
      </c>
      <c r="I208" s="42">
        <v>1013</v>
      </c>
      <c r="J208" s="12">
        <f t="shared" si="163"/>
        <v>101.3</v>
      </c>
      <c r="K208" s="5">
        <f t="shared" si="127"/>
        <v>101.0984263372235</v>
      </c>
      <c r="L208" s="41">
        <v>1</v>
      </c>
      <c r="M208" s="12">
        <f t="shared" si="164"/>
        <v>0.2777</v>
      </c>
      <c r="N208" s="14">
        <f t="shared" si="128"/>
        <v>10</v>
      </c>
      <c r="O208" s="5">
        <f t="shared" si="129"/>
        <v>0.20764442994249355</v>
      </c>
      <c r="P208" s="48">
        <v>4.8</v>
      </c>
      <c r="Q208" s="10">
        <f t="shared" si="157"/>
        <v>0.47389859812286583</v>
      </c>
      <c r="R208" s="5">
        <f t="shared" si="158"/>
        <v>8.5425826646137786</v>
      </c>
      <c r="S208" s="6">
        <f t="shared" si="159"/>
        <v>13.164315143038039</v>
      </c>
      <c r="T208" s="5">
        <f t="shared" si="130"/>
        <v>0.52604151616862271</v>
      </c>
      <c r="U208" s="41">
        <v>80</v>
      </c>
      <c r="V208" s="5">
        <f t="shared" si="131"/>
        <v>0.71580545149728236</v>
      </c>
      <c r="W208" s="7">
        <f t="shared" si="132"/>
        <v>0.57264436119782591</v>
      </c>
      <c r="X208" s="7">
        <f t="shared" si="133"/>
        <v>0.14316109029945645</v>
      </c>
      <c r="Y208" s="7">
        <f t="shared" si="134"/>
        <v>0.23405742366981352</v>
      </c>
      <c r="Z208" s="8">
        <v>0.23</v>
      </c>
      <c r="AA208" s="6">
        <f t="shared" si="135"/>
        <v>6.5777886517526101</v>
      </c>
      <c r="AB208" s="6">
        <f t="shared" si="160"/>
        <v>3.4866882465332019</v>
      </c>
      <c r="AC208" s="18">
        <f t="shared" si="136"/>
        <v>-0.59341194567807209</v>
      </c>
      <c r="AD208" s="19">
        <f t="shared" si="165"/>
        <v>3.4084129019178078</v>
      </c>
      <c r="AE208" s="19">
        <f t="shared" si="137"/>
        <v>0.3696133838104419</v>
      </c>
      <c r="AF208" s="19">
        <f t="shared" si="138"/>
        <v>21.177286943887349</v>
      </c>
      <c r="AG208" s="20">
        <f t="shared" si="139"/>
        <v>1.3258501569887677</v>
      </c>
      <c r="AH208" s="19">
        <f t="shared" si="140"/>
        <v>75.965618262214022</v>
      </c>
      <c r="AI208" s="19">
        <f t="shared" si="141"/>
        <v>10.128749101628536</v>
      </c>
      <c r="AJ208" s="19">
        <f t="shared" si="142"/>
        <v>0.96777671517946229</v>
      </c>
      <c r="AK208" s="21">
        <f t="shared" si="166"/>
        <v>419.00888243947799</v>
      </c>
      <c r="AL208" s="19">
        <f t="shared" si="143"/>
        <v>7.1566717120662844</v>
      </c>
      <c r="AM208" s="19">
        <f t="shared" si="144"/>
        <v>17.543063889976064</v>
      </c>
      <c r="AN208" s="22">
        <f t="shared" si="145"/>
        <v>2.4958057999999999</v>
      </c>
      <c r="AO208" s="23">
        <f t="shared" si="146"/>
        <v>5.1139434368501928E-2</v>
      </c>
      <c r="AP208" s="23">
        <f t="shared" si="147"/>
        <v>7.4989627272727261E-2</v>
      </c>
      <c r="AQ208" s="23">
        <f t="shared" si="161"/>
        <v>8.0283827930986734E-2</v>
      </c>
      <c r="AR208" s="24">
        <f t="shared" si="148"/>
        <v>0.38912011065411589</v>
      </c>
      <c r="AS208" s="24">
        <f t="shared" si="149"/>
        <v>0.57059630053802901</v>
      </c>
      <c r="AT208" s="25">
        <f t="shared" si="150"/>
        <v>3.0911004052194082</v>
      </c>
      <c r="AU208" s="25">
        <f t="shared" si="155"/>
        <v>0.21000000000000002</v>
      </c>
      <c r="AV208" s="25">
        <f t="shared" si="151"/>
        <v>2.8811004052194082</v>
      </c>
      <c r="AW208" s="23">
        <f t="shared" si="152"/>
        <v>0.67857656843952141</v>
      </c>
      <c r="AX208" s="24">
        <f t="shared" si="153"/>
        <v>0.44919124255765192</v>
      </c>
      <c r="AY208" s="24">
        <f t="shared" si="162"/>
        <v>5.5431012061779174E-2</v>
      </c>
      <c r="AZ208" s="15"/>
      <c r="BB208" s="35">
        <f t="shared" si="154"/>
        <v>0.50462225461943111</v>
      </c>
    </row>
    <row r="209" spans="1:54" ht="15.75" thickBot="1" x14ac:dyDescent="0.3">
      <c r="A209" s="31">
        <v>200</v>
      </c>
      <c r="B209" s="32">
        <f t="shared" si="156"/>
        <v>18</v>
      </c>
      <c r="C209" s="32">
        <v>200</v>
      </c>
      <c r="D209" s="3">
        <f t="shared" si="125"/>
        <v>-34</v>
      </c>
      <c r="E209" s="4">
        <f t="shared" si="126"/>
        <v>20</v>
      </c>
      <c r="F209" s="48">
        <v>3.3</v>
      </c>
      <c r="G209" s="48">
        <v>11.7</v>
      </c>
      <c r="H209" s="48">
        <v>-5.2</v>
      </c>
      <c r="I209" s="42">
        <v>1013</v>
      </c>
      <c r="J209" s="12">
        <f t="shared" si="163"/>
        <v>101.3</v>
      </c>
      <c r="K209" s="5">
        <f t="shared" si="127"/>
        <v>101.0984263372235</v>
      </c>
      <c r="L209" s="41">
        <v>7</v>
      </c>
      <c r="M209" s="12">
        <f t="shared" si="164"/>
        <v>1.9439</v>
      </c>
      <c r="N209" s="14">
        <f t="shared" si="128"/>
        <v>10</v>
      </c>
      <c r="O209" s="5">
        <f t="shared" si="129"/>
        <v>1.4535110095974548</v>
      </c>
      <c r="P209" s="48">
        <v>4.4000000000000004</v>
      </c>
      <c r="Q209" s="10">
        <f t="shared" si="157"/>
        <v>0.43362017170259876</v>
      </c>
      <c r="R209" s="5">
        <f t="shared" si="158"/>
        <v>8.2406817051255032</v>
      </c>
      <c r="S209" s="6">
        <f t="shared" si="159"/>
        <v>13.246945040292051</v>
      </c>
      <c r="T209" s="5">
        <f t="shared" si="130"/>
        <v>0.48981025572928349</v>
      </c>
      <c r="U209" s="41">
        <v>76</v>
      </c>
      <c r="V209" s="5">
        <f t="shared" si="131"/>
        <v>0.77405266389422189</v>
      </c>
      <c r="W209" s="7">
        <f t="shared" si="132"/>
        <v>0.58828002455960859</v>
      </c>
      <c r="X209" s="7">
        <f t="shared" si="133"/>
        <v>0.1857726393346133</v>
      </c>
      <c r="Y209" s="7">
        <f t="shared" si="134"/>
        <v>0.23262081914370772</v>
      </c>
      <c r="Z209" s="8">
        <v>0.23</v>
      </c>
      <c r="AA209" s="6">
        <f t="shared" si="135"/>
        <v>6.345324912946638</v>
      </c>
      <c r="AB209" s="6">
        <f t="shared" si="160"/>
        <v>3.2788344662778321</v>
      </c>
      <c r="AC209" s="18">
        <f t="shared" si="136"/>
        <v>-0.59341194567807209</v>
      </c>
      <c r="AD209" s="19">
        <f t="shared" si="165"/>
        <v>3.4256271084931504</v>
      </c>
      <c r="AE209" s="19">
        <f t="shared" si="137"/>
        <v>0.3665715600950159</v>
      </c>
      <c r="AF209" s="19">
        <f t="shared" si="138"/>
        <v>21.003003282970639</v>
      </c>
      <c r="AG209" s="20">
        <f t="shared" si="139"/>
        <v>1.3282561346180957</v>
      </c>
      <c r="AH209" s="19">
        <f t="shared" si="140"/>
        <v>76.103470625977408</v>
      </c>
      <c r="AI209" s="19">
        <f t="shared" si="141"/>
        <v>10.147129416796988</v>
      </c>
      <c r="AJ209" s="19">
        <f t="shared" si="142"/>
        <v>0.96792555359680288</v>
      </c>
      <c r="AK209" s="21">
        <f t="shared" si="166"/>
        <v>421.6389213384482</v>
      </c>
      <c r="AL209" s="19">
        <f t="shared" si="143"/>
        <v>7.2015927764606955</v>
      </c>
      <c r="AM209" s="19">
        <f t="shared" si="144"/>
        <v>17.653178358598151</v>
      </c>
      <c r="AN209" s="22">
        <f t="shared" si="145"/>
        <v>2.4932086999999998</v>
      </c>
      <c r="AO209" s="23">
        <f t="shared" si="146"/>
        <v>5.4796297850526796E-2</v>
      </c>
      <c r="AP209" s="23">
        <f t="shared" si="147"/>
        <v>4.9993084848484852E-2</v>
      </c>
      <c r="AQ209" s="23">
        <f t="shared" si="161"/>
        <v>7.4699354587029088E-2</v>
      </c>
      <c r="AR209" s="24">
        <f t="shared" si="148"/>
        <v>0.42315164114833986</v>
      </c>
      <c r="AS209" s="24">
        <f t="shared" si="149"/>
        <v>0.38605994801711213</v>
      </c>
      <c r="AT209" s="25">
        <f t="shared" si="150"/>
        <v>3.0664904466688059</v>
      </c>
      <c r="AU209" s="25">
        <f t="shared" si="155"/>
        <v>0.23100000000000001</v>
      </c>
      <c r="AV209" s="25">
        <f t="shared" si="151"/>
        <v>2.835490446668806</v>
      </c>
      <c r="AW209" s="23">
        <f t="shared" si="152"/>
        <v>4.7311389100821311</v>
      </c>
      <c r="AX209" s="24">
        <f t="shared" si="153"/>
        <v>0.48124428411000836</v>
      </c>
      <c r="AY209" s="24">
        <f t="shared" si="162"/>
        <v>0.33931432796161504</v>
      </c>
      <c r="AZ209" s="15"/>
      <c r="BB209" s="35">
        <f t="shared" si="154"/>
        <v>0.82055861207162339</v>
      </c>
    </row>
    <row r="210" spans="1:54" ht="15.75" thickBot="1" x14ac:dyDescent="0.3">
      <c r="A210" s="31">
        <v>201</v>
      </c>
      <c r="B210" s="32">
        <f t="shared" si="156"/>
        <v>19</v>
      </c>
      <c r="C210" s="32">
        <v>201</v>
      </c>
      <c r="D210" s="3">
        <f t="shared" si="125"/>
        <v>-34</v>
      </c>
      <c r="E210" s="4">
        <f t="shared" si="126"/>
        <v>20</v>
      </c>
      <c r="F210" s="48">
        <v>5.5</v>
      </c>
      <c r="G210" s="48">
        <v>12.8</v>
      </c>
      <c r="H210" s="48">
        <v>-1.8</v>
      </c>
      <c r="I210" s="42">
        <v>1013</v>
      </c>
      <c r="J210" s="12">
        <f t="shared" si="163"/>
        <v>101.3</v>
      </c>
      <c r="K210" s="5">
        <f t="shared" si="127"/>
        <v>101.0984263372235</v>
      </c>
      <c r="L210" s="41">
        <v>9</v>
      </c>
      <c r="M210" s="12">
        <f t="shared" si="164"/>
        <v>2.4992999999999999</v>
      </c>
      <c r="N210" s="14">
        <f t="shared" si="128"/>
        <v>10</v>
      </c>
      <c r="O210" s="5">
        <f t="shared" si="129"/>
        <v>1.8687998694824419</v>
      </c>
      <c r="P210" s="48">
        <v>0.9</v>
      </c>
      <c r="Q210" s="10">
        <f t="shared" si="157"/>
        <v>8.8529697924516343E-2</v>
      </c>
      <c r="R210" s="5">
        <f t="shared" si="158"/>
        <v>5.2282441996648803</v>
      </c>
      <c r="S210" s="6">
        <f t="shared" si="159"/>
        <v>13.332460405190011</v>
      </c>
      <c r="T210" s="5">
        <f t="shared" si="130"/>
        <v>0.17939438446035261</v>
      </c>
      <c r="U210" s="41">
        <v>72</v>
      </c>
      <c r="V210" s="5">
        <f t="shared" si="131"/>
        <v>0.90322920971387499</v>
      </c>
      <c r="W210" s="7">
        <f t="shared" si="132"/>
        <v>0.65032503099398997</v>
      </c>
      <c r="X210" s="7">
        <f t="shared" si="133"/>
        <v>0.25290417871988502</v>
      </c>
      <c r="Y210" s="7">
        <f t="shared" si="134"/>
        <v>0.22710017445769812</v>
      </c>
      <c r="Z210" s="8">
        <v>0.23</v>
      </c>
      <c r="AA210" s="6">
        <f t="shared" si="135"/>
        <v>4.0257480337419578</v>
      </c>
      <c r="AB210" s="6">
        <f t="shared" si="160"/>
        <v>1.2092311341599096</v>
      </c>
      <c r="AC210" s="18">
        <f t="shared" si="136"/>
        <v>-0.59341194567807209</v>
      </c>
      <c r="AD210" s="19">
        <f t="shared" si="165"/>
        <v>3.4428413150684927</v>
      </c>
      <c r="AE210" s="19">
        <f t="shared" si="137"/>
        <v>0.36342622468823088</v>
      </c>
      <c r="AF210" s="19">
        <f t="shared" si="138"/>
        <v>20.822788839008791</v>
      </c>
      <c r="AG210" s="20">
        <f t="shared" si="139"/>
        <v>1.3307367727614536</v>
      </c>
      <c r="AH210" s="19">
        <f t="shared" si="140"/>
        <v>76.245600722090984</v>
      </c>
      <c r="AI210" s="19">
        <f t="shared" si="141"/>
        <v>10.166080096278797</v>
      </c>
      <c r="AJ210" s="19">
        <f t="shared" si="142"/>
        <v>0.96808301865713775</v>
      </c>
      <c r="AK210" s="21">
        <f t="shared" si="166"/>
        <v>424.36080220258469</v>
      </c>
      <c r="AL210" s="19">
        <f t="shared" si="143"/>
        <v>7.2480825016201473</v>
      </c>
      <c r="AM210" s="19">
        <f t="shared" si="144"/>
        <v>17.767138066617818</v>
      </c>
      <c r="AN210" s="22">
        <f t="shared" si="145"/>
        <v>2.4880144999999998</v>
      </c>
      <c r="AO210" s="23">
        <f t="shared" si="146"/>
        <v>6.278740920397835E-2</v>
      </c>
      <c r="AP210" s="23">
        <f t="shared" si="147"/>
        <v>2.9995850909090908E-2</v>
      </c>
      <c r="AQ210" s="23">
        <f t="shared" si="161"/>
        <v>4.9054973278825027E-2</v>
      </c>
      <c r="AR210" s="24">
        <f t="shared" si="148"/>
        <v>0.56139191431863855</v>
      </c>
      <c r="AS210" s="24">
        <f t="shared" si="149"/>
        <v>0.26819753159052206</v>
      </c>
      <c r="AT210" s="25">
        <f t="shared" si="150"/>
        <v>2.816516899582048</v>
      </c>
      <c r="AU210" s="25">
        <f t="shared" si="155"/>
        <v>7.0000000000000007E-2</v>
      </c>
      <c r="AV210" s="25">
        <f t="shared" si="151"/>
        <v>2.7465168995820481</v>
      </c>
      <c r="AW210" s="23">
        <f t="shared" si="152"/>
        <v>6.0348757895019656</v>
      </c>
      <c r="AX210" s="24">
        <f t="shared" si="153"/>
        <v>0.61972001367550633</v>
      </c>
      <c r="AY210" s="24">
        <f t="shared" si="162"/>
        <v>0.40933522346176437</v>
      </c>
      <c r="AZ210" s="15"/>
      <c r="BB210" s="35">
        <f t="shared" si="154"/>
        <v>1.0290552371372708</v>
      </c>
    </row>
    <row r="211" spans="1:54" ht="15.75" thickBot="1" x14ac:dyDescent="0.3">
      <c r="A211" s="31">
        <v>202</v>
      </c>
      <c r="B211" s="32">
        <f t="shared" si="156"/>
        <v>20</v>
      </c>
      <c r="C211" s="32">
        <v>202</v>
      </c>
      <c r="D211" s="3">
        <f t="shared" si="125"/>
        <v>-34</v>
      </c>
      <c r="E211" s="4">
        <f t="shared" si="126"/>
        <v>20</v>
      </c>
      <c r="F211" s="48">
        <v>4.3</v>
      </c>
      <c r="G211" s="48">
        <v>10</v>
      </c>
      <c r="H211" s="48">
        <v>-1.4</v>
      </c>
      <c r="I211" s="42">
        <v>1013</v>
      </c>
      <c r="J211" s="12">
        <f t="shared" si="163"/>
        <v>101.3</v>
      </c>
      <c r="K211" s="5">
        <f t="shared" si="127"/>
        <v>101.0984263372235</v>
      </c>
      <c r="L211" s="41">
        <v>8</v>
      </c>
      <c r="M211" s="12">
        <f t="shared" si="164"/>
        <v>2.2216</v>
      </c>
      <c r="N211" s="14">
        <f t="shared" si="128"/>
        <v>10</v>
      </c>
      <c r="O211" s="5">
        <f t="shared" si="129"/>
        <v>1.6611554395399484</v>
      </c>
      <c r="P211" s="48">
        <v>3.6</v>
      </c>
      <c r="Q211" s="10">
        <f t="shared" si="157"/>
        <v>0.35344051811661958</v>
      </c>
      <c r="R211" s="5">
        <f t="shared" si="158"/>
        <v>7.6318506585934287</v>
      </c>
      <c r="S211" s="6">
        <f t="shared" si="159"/>
        <v>13.42083159315373</v>
      </c>
      <c r="T211" s="5">
        <f t="shared" si="130"/>
        <v>0.41768703322057343</v>
      </c>
      <c r="U211" s="41">
        <v>84</v>
      </c>
      <c r="V211" s="5">
        <f t="shared" si="131"/>
        <v>0.83059414452874225</v>
      </c>
      <c r="W211" s="7">
        <f t="shared" si="132"/>
        <v>0.6976990814041435</v>
      </c>
      <c r="X211" s="7">
        <f t="shared" si="133"/>
        <v>0.13289506312459876</v>
      </c>
      <c r="Y211" s="7">
        <f t="shared" si="134"/>
        <v>0.22306026340237803</v>
      </c>
      <c r="Z211" s="8">
        <v>0.23</v>
      </c>
      <c r="AA211" s="6">
        <f t="shared" si="135"/>
        <v>5.8765250071169399</v>
      </c>
      <c r="AB211" s="6">
        <f t="shared" si="160"/>
        <v>2.7137666806715623</v>
      </c>
      <c r="AC211" s="18">
        <f t="shared" si="136"/>
        <v>-0.59341194567807209</v>
      </c>
      <c r="AD211" s="19">
        <f t="shared" si="165"/>
        <v>3.4600555216438353</v>
      </c>
      <c r="AE211" s="19">
        <f t="shared" si="137"/>
        <v>0.360178541889839</v>
      </c>
      <c r="AF211" s="19">
        <f t="shared" si="138"/>
        <v>20.636710321463699</v>
      </c>
      <c r="AG211" s="20">
        <f t="shared" si="139"/>
        <v>1.3332905365507108</v>
      </c>
      <c r="AH211" s="19">
        <f t="shared" si="140"/>
        <v>76.391920609088757</v>
      </c>
      <c r="AI211" s="19">
        <f t="shared" si="141"/>
        <v>10.185589414545168</v>
      </c>
      <c r="AJ211" s="19">
        <f t="shared" si="142"/>
        <v>0.96824905603545619</v>
      </c>
      <c r="AK211" s="21">
        <f t="shared" si="166"/>
        <v>427.17358147033946</v>
      </c>
      <c r="AL211" s="19">
        <f t="shared" si="143"/>
        <v>7.2961247715133988</v>
      </c>
      <c r="AM211" s="19">
        <f t="shared" si="144"/>
        <v>17.884903509000175</v>
      </c>
      <c r="AN211" s="22">
        <f t="shared" si="145"/>
        <v>2.4908476999999998</v>
      </c>
      <c r="AO211" s="23">
        <f t="shared" si="146"/>
        <v>5.8313211390789897E-2</v>
      </c>
      <c r="AP211" s="23">
        <f t="shared" si="147"/>
        <v>3.8366786046511628E-2</v>
      </c>
      <c r="AQ211" s="23">
        <f t="shared" si="161"/>
        <v>6.0036072461713205E-2</v>
      </c>
      <c r="AR211" s="24">
        <f t="shared" si="148"/>
        <v>0.49272128645463342</v>
      </c>
      <c r="AS211" s="24">
        <f t="shared" si="149"/>
        <v>0.32418266336387441</v>
      </c>
      <c r="AT211" s="25">
        <f t="shared" si="150"/>
        <v>3.1627583264453776</v>
      </c>
      <c r="AU211" s="25">
        <f t="shared" si="155"/>
        <v>-0.18900000000000003</v>
      </c>
      <c r="AV211" s="25">
        <f t="shared" si="151"/>
        <v>3.3517583264453776</v>
      </c>
      <c r="AW211" s="23">
        <f t="shared" si="152"/>
        <v>5.3875311552646972</v>
      </c>
      <c r="AX211" s="24">
        <f t="shared" si="153"/>
        <v>0.66302033419835182</v>
      </c>
      <c r="AY211" s="24">
        <f t="shared" si="162"/>
        <v>0.23210710155867204</v>
      </c>
      <c r="AZ211" s="15"/>
      <c r="BB211" s="35">
        <f t="shared" si="154"/>
        <v>0.8951274357570238</v>
      </c>
    </row>
    <row r="212" spans="1:54" ht="15.75" thickBot="1" x14ac:dyDescent="0.3">
      <c r="A212" s="31">
        <v>203</v>
      </c>
      <c r="B212" s="32">
        <f t="shared" si="156"/>
        <v>21</v>
      </c>
      <c r="C212" s="32">
        <v>203</v>
      </c>
      <c r="D212" s="3">
        <f t="shared" ref="D212:D275" si="167">$B$7</f>
        <v>-34</v>
      </c>
      <c r="E212" s="4">
        <f t="shared" ref="E212:E275" si="168">$B$8</f>
        <v>20</v>
      </c>
      <c r="F212" s="48">
        <v>2.8</v>
      </c>
      <c r="G212" s="48">
        <v>10.4</v>
      </c>
      <c r="H212" s="48">
        <v>-4.8</v>
      </c>
      <c r="I212" s="42">
        <v>1013</v>
      </c>
      <c r="J212" s="12">
        <f t="shared" si="163"/>
        <v>101.3</v>
      </c>
      <c r="K212" s="5">
        <f t="shared" ref="K212:K275" si="169">101.32*(((288.15-(0.006*E212))/288.15)^(5.255877))</f>
        <v>101.0984263372235</v>
      </c>
      <c r="L212" s="41">
        <v>9</v>
      </c>
      <c r="M212" s="12">
        <f t="shared" si="164"/>
        <v>2.4992999999999999</v>
      </c>
      <c r="N212" s="14">
        <f t="shared" ref="N212:N275" si="170">N203</f>
        <v>10</v>
      </c>
      <c r="O212" s="5">
        <f t="shared" ref="O212:O275" si="171">(4.868*M212)/(LN(67.75*N212-5.42))</f>
        <v>1.8687998694824419</v>
      </c>
      <c r="P212" s="48">
        <v>7.6</v>
      </c>
      <c r="Q212" s="10">
        <f t="shared" si="157"/>
        <v>0.74468586822155147</v>
      </c>
      <c r="R212" s="5">
        <f t="shared" si="158"/>
        <v>11.206176925370217</v>
      </c>
      <c r="S212" s="6">
        <f t="shared" si="159"/>
        <v>13.512028021677523</v>
      </c>
      <c r="T212" s="5">
        <f t="shared" ref="T212:T275" si="172">(1.35*(R212/S212))-0.35</f>
        <v>0.76962015065238198</v>
      </c>
      <c r="U212" s="41">
        <v>61</v>
      </c>
      <c r="V212" s="5">
        <f t="shared" ref="V212:V275" si="173">(0.6108*(2.718282^(17.27*(F212)/(F212+237.3))))</f>
        <v>0.7470775559454359</v>
      </c>
      <c r="W212" s="7">
        <f t="shared" ref="W212:W275" si="174">((U212)/100)*(V212)</f>
        <v>0.45571730912671587</v>
      </c>
      <c r="X212" s="7">
        <f t="shared" ref="X212:X275" si="175">V212-W212</f>
        <v>0.29136024681872003</v>
      </c>
      <c r="Y212" s="7">
        <f t="shared" ref="Y212:Y275" si="176">0.34+(-0.14*(W212^0.5))</f>
        <v>0.24549042768648444</v>
      </c>
      <c r="Z212" s="8">
        <v>0.23</v>
      </c>
      <c r="AA212" s="6">
        <f t="shared" ref="AA212:AA275" si="177">(1-Z212)*R212</f>
        <v>8.6287562325350677</v>
      </c>
      <c r="AB212" s="6">
        <f t="shared" si="160"/>
        <v>5.3959357209145793</v>
      </c>
      <c r="AC212" s="18">
        <f t="shared" ref="AC212:AC275" si="178">RADIANS(D212)</f>
        <v>-0.59341194567807209</v>
      </c>
      <c r="AD212" s="19">
        <f t="shared" si="165"/>
        <v>3.4772697282191776</v>
      </c>
      <c r="AE212" s="19">
        <f t="shared" ref="AE212:AE275" si="179">(0.006918-0.399912*COS(AD212)+0.070257*SIN(AD212)-0.006758*COS(2*AD212)+0.000907*SIN(2*AD212)-0.002697*COS(3*AD212)+0.00148*SIN(3*AD212))</f>
        <v>0.35682970419921561</v>
      </c>
      <c r="AF212" s="19">
        <f t="shared" ref="AF212:AF275" si="180">DEGREES(AE212)</f>
        <v>20.444836055516642</v>
      </c>
      <c r="AG212" s="20">
        <f t="shared" ref="AG212:AG275" si="181">ACOS(-(SIN(AC212)*SIN(AE212)-SIN(3.1416/180*(-0.8333-(0.0347*SQRT(0)))))/(COS(AC212)*COS(AE212)))</f>
        <v>1.3359158755256433</v>
      </c>
      <c r="AH212" s="19">
        <f t="shared" ref="AH212:AH275" si="182">DEGREES(AG212)</f>
        <v>76.542341452143589</v>
      </c>
      <c r="AI212" s="19">
        <f t="shared" ref="AI212:AI275" si="183">2*(AH212)/15</f>
        <v>10.205645526952479</v>
      </c>
      <c r="AJ212" s="19">
        <f t="shared" ref="AJ212:AJ275" si="184">(1.00011+0.034221*COS(AD212)+0.00128*SIN(AD212)+0.000719*COS(2*AD212)+0.000777*SIN(2*AD212))</f>
        <v>0.96842360995455878</v>
      </c>
      <c r="AK212" s="21">
        <f t="shared" si="166"/>
        <v>430.07628572673485</v>
      </c>
      <c r="AL212" s="19">
        <f t="shared" ref="AL212:AL275" si="185">AK212*0.01708</f>
        <v>7.3457029602126322</v>
      </c>
      <c r="AM212" s="19">
        <f t="shared" ref="AM212:AM275" si="186">AK212*0.041868</f>
        <v>18.006433930806935</v>
      </c>
      <c r="AN212" s="22">
        <f t="shared" ref="AN212:AN275" si="187">2.501-(F212*0.002361)</f>
        <v>2.4943892000000001</v>
      </c>
      <c r="AO212" s="23">
        <f t="shared" ref="AO212:AO275" si="188">((4098/(F212+237.3)^2)*(0.6108*(2.718282)^(17.27*F212/(F212+237.3))))</f>
        <v>5.310719007064417E-2</v>
      </c>
      <c r="AP212" s="23">
        <f t="shared" ref="AP212:AP275" si="189">0.0016286*(J212)/F212</f>
        <v>5.8920421428571436E-2</v>
      </c>
      <c r="AQ212" s="23">
        <f t="shared" si="161"/>
        <v>9.6357983226263461E-2</v>
      </c>
      <c r="AR212" s="24">
        <f t="shared" ref="AR212:AR275" si="190">AO212/(AO212+AQ212)</f>
        <v>0.35531481280357197</v>
      </c>
      <c r="AS212" s="24">
        <f t="shared" ref="AS212:AS275" si="191">AP212/(AO212+AQ212)</f>
        <v>0.39420836392119235</v>
      </c>
      <c r="AT212" s="25">
        <f t="shared" ref="AT212:AT275" si="192">(AA212-AB212)</f>
        <v>3.2328205116204884</v>
      </c>
      <c r="AU212" s="25">
        <f t="shared" si="155"/>
        <v>-0.24500000000000002</v>
      </c>
      <c r="AV212" s="25">
        <f t="shared" ref="AV212:AV275" si="193">(AT212-AU212)</f>
        <v>3.4778205116204886</v>
      </c>
      <c r="AW212" s="23">
        <f t="shared" ref="AW212:AW275" si="194">(900*O212)/(F212+273.2)</f>
        <v>6.0939126178775282</v>
      </c>
      <c r="AX212" s="24">
        <f t="shared" ref="AX212:AX275" si="195">AO212/(AO212+AQ212)*(1/AN212)*(AV212)</f>
        <v>0.49540029440909084</v>
      </c>
      <c r="AY212" s="24">
        <f t="shared" si="162"/>
        <v>0.69992636558671639</v>
      </c>
      <c r="AZ212" s="15"/>
      <c r="BB212" s="35">
        <f t="shared" ref="BB212:BB275" si="196">(AX212+AY212)</f>
        <v>1.1953266599958072</v>
      </c>
    </row>
    <row r="213" spans="1:54" ht="15.75" thickBot="1" x14ac:dyDescent="0.3">
      <c r="A213" s="31">
        <v>204</v>
      </c>
      <c r="B213" s="32">
        <f t="shared" si="156"/>
        <v>22</v>
      </c>
      <c r="C213" s="32">
        <v>204</v>
      </c>
      <c r="D213" s="3">
        <f t="shared" si="167"/>
        <v>-34</v>
      </c>
      <c r="E213" s="4">
        <f t="shared" si="168"/>
        <v>20</v>
      </c>
      <c r="F213" s="48">
        <v>0.8</v>
      </c>
      <c r="G213" s="48">
        <v>8.5</v>
      </c>
      <c r="H213" s="48">
        <v>-7</v>
      </c>
      <c r="I213" s="42">
        <v>1013</v>
      </c>
      <c r="J213" s="12">
        <f t="shared" si="163"/>
        <v>101.3</v>
      </c>
      <c r="K213" s="5">
        <f t="shared" si="169"/>
        <v>101.0984263372235</v>
      </c>
      <c r="L213" s="41">
        <v>3</v>
      </c>
      <c r="M213" s="12">
        <f t="shared" si="164"/>
        <v>0.83309999999999995</v>
      </c>
      <c r="N213" s="14">
        <f t="shared" si="170"/>
        <v>10</v>
      </c>
      <c r="O213" s="5">
        <f t="shared" si="171"/>
        <v>0.62293328982748053</v>
      </c>
      <c r="P213" s="48">
        <v>7.6</v>
      </c>
      <c r="Q213" s="10">
        <f t="shared" si="157"/>
        <v>0.74318641131524699</v>
      </c>
      <c r="R213" s="5">
        <f t="shared" si="158"/>
        <v>11.270533659796198</v>
      </c>
      <c r="S213" s="6">
        <f t="shared" si="159"/>
        <v>13.606018182524101</v>
      </c>
      <c r="T213" s="5">
        <f t="shared" si="172"/>
        <v>0.7682713587923663</v>
      </c>
      <c r="U213" s="41">
        <v>76</v>
      </c>
      <c r="V213" s="5">
        <f t="shared" si="173"/>
        <v>0.64729077664531443</v>
      </c>
      <c r="W213" s="7">
        <f t="shared" si="174"/>
        <v>0.49194099025043897</v>
      </c>
      <c r="X213" s="7">
        <f t="shared" si="175"/>
        <v>0.15534978639487546</v>
      </c>
      <c r="Y213" s="7">
        <f t="shared" si="176"/>
        <v>0.24180609281167897</v>
      </c>
      <c r="Z213" s="8">
        <v>0.23</v>
      </c>
      <c r="AA213" s="6">
        <f t="shared" si="177"/>
        <v>8.6783109180430724</v>
      </c>
      <c r="AB213" s="6">
        <f t="shared" si="160"/>
        <v>5.1510217327061065</v>
      </c>
      <c r="AC213" s="18">
        <f t="shared" si="178"/>
        <v>-0.59341194567807209</v>
      </c>
      <c r="AD213" s="19">
        <f t="shared" si="165"/>
        <v>3.4944839347945202</v>
      </c>
      <c r="AE213" s="19">
        <f t="shared" si="179"/>
        <v>0.35338093113698493</v>
      </c>
      <c r="AF213" s="19">
        <f t="shared" si="180"/>
        <v>20.247235914552416</v>
      </c>
      <c r="AG213" s="20">
        <f t="shared" si="181"/>
        <v>1.3386112265914059</v>
      </c>
      <c r="AH213" s="19">
        <f t="shared" si="182"/>
        <v>76.696773692517866</v>
      </c>
      <c r="AI213" s="19">
        <f t="shared" si="183"/>
        <v>10.226236492335715</v>
      </c>
      <c r="AJ213" s="19">
        <f t="shared" si="184"/>
        <v>0.96860662320938018</v>
      </c>
      <c r="AK213" s="21">
        <f t="shared" si="166"/>
        <v>433.06791209154875</v>
      </c>
      <c r="AL213" s="19">
        <f t="shared" si="185"/>
        <v>7.3967999385236531</v>
      </c>
      <c r="AM213" s="19">
        <f t="shared" si="186"/>
        <v>18.131687343448963</v>
      </c>
      <c r="AN213" s="22">
        <f t="shared" si="187"/>
        <v>2.4991111999999998</v>
      </c>
      <c r="AO213" s="23">
        <f t="shared" si="188"/>
        <v>4.6789950094775899E-2</v>
      </c>
      <c r="AP213" s="23">
        <f t="shared" si="189"/>
        <v>0.20622147499999999</v>
      </c>
      <c r="AQ213" s="23">
        <f t="shared" si="161"/>
        <v>0.24989863043064064</v>
      </c>
      <c r="AR213" s="24">
        <f t="shared" si="190"/>
        <v>0.15770728354934957</v>
      </c>
      <c r="AS213" s="24">
        <f t="shared" si="191"/>
        <v>0.69507722418838946</v>
      </c>
      <c r="AT213" s="25">
        <f t="shared" si="192"/>
        <v>3.5272891853369659</v>
      </c>
      <c r="AU213" s="25">
        <f t="shared" si="155"/>
        <v>-3.5000000000000003E-2</v>
      </c>
      <c r="AV213" s="25">
        <f t="shared" si="193"/>
        <v>3.562289185336966</v>
      </c>
      <c r="AW213" s="23">
        <f t="shared" si="194"/>
        <v>2.0461312439588779</v>
      </c>
      <c r="AX213" s="24">
        <f t="shared" si="195"/>
        <v>0.22479950097327339</v>
      </c>
      <c r="AY213" s="24">
        <f t="shared" si="162"/>
        <v>0.22094145286885822</v>
      </c>
      <c r="AZ213" s="15"/>
      <c r="BB213" s="35">
        <f t="shared" si="196"/>
        <v>0.44574095384213164</v>
      </c>
    </row>
    <row r="214" spans="1:54" ht="15.75" thickBot="1" x14ac:dyDescent="0.3">
      <c r="A214" s="31">
        <v>205</v>
      </c>
      <c r="B214" s="32">
        <f t="shared" si="156"/>
        <v>23</v>
      </c>
      <c r="C214" s="32">
        <v>205</v>
      </c>
      <c r="D214" s="3">
        <f t="shared" si="167"/>
        <v>-34</v>
      </c>
      <c r="E214" s="4">
        <f t="shared" si="168"/>
        <v>20</v>
      </c>
      <c r="F214" s="48">
        <v>2.2999999999999998</v>
      </c>
      <c r="G214" s="48">
        <v>9.6999999999999993</v>
      </c>
      <c r="H214" s="48">
        <v>-5.2</v>
      </c>
      <c r="I214" s="42">
        <v>1013</v>
      </c>
      <c r="J214" s="12">
        <f t="shared" si="163"/>
        <v>101.3</v>
      </c>
      <c r="K214" s="5">
        <f t="shared" si="169"/>
        <v>101.0984263372235</v>
      </c>
      <c r="L214" s="41">
        <v>14</v>
      </c>
      <c r="M214" s="12">
        <f t="shared" si="164"/>
        <v>3.8877999999999999</v>
      </c>
      <c r="N214" s="14">
        <f t="shared" si="170"/>
        <v>10</v>
      </c>
      <c r="O214" s="5">
        <f t="shared" si="171"/>
        <v>2.9070220191949097</v>
      </c>
      <c r="P214" s="48">
        <v>7.2</v>
      </c>
      <c r="Q214" s="10">
        <f t="shared" si="157"/>
        <v>0.70262065730725443</v>
      </c>
      <c r="R214" s="5">
        <f t="shared" si="158"/>
        <v>10.980299739633821</v>
      </c>
      <c r="S214" s="6">
        <f t="shared" si="159"/>
        <v>13.702769654847366</v>
      </c>
      <c r="T214" s="5">
        <f t="shared" si="172"/>
        <v>0.73178164136779966</v>
      </c>
      <c r="U214" s="41">
        <v>76</v>
      </c>
      <c r="V214" s="5">
        <f t="shared" si="173"/>
        <v>0.72093577183122193</v>
      </c>
      <c r="W214" s="7">
        <f t="shared" si="174"/>
        <v>0.54791118659172866</v>
      </c>
      <c r="X214" s="7">
        <f t="shared" si="175"/>
        <v>0.17302458523949327</v>
      </c>
      <c r="Y214" s="7">
        <f t="shared" si="176"/>
        <v>0.23637056761133024</v>
      </c>
      <c r="Z214" s="8">
        <v>0.23</v>
      </c>
      <c r="AA214" s="6">
        <f t="shared" si="177"/>
        <v>8.4548307995180423</v>
      </c>
      <c r="AB214" s="6">
        <f t="shared" si="160"/>
        <v>4.8999931024548982</v>
      </c>
      <c r="AC214" s="18">
        <f t="shared" si="178"/>
        <v>-0.59341194567807209</v>
      </c>
      <c r="AD214" s="19">
        <f t="shared" si="165"/>
        <v>3.5116981413698625</v>
      </c>
      <c r="AE214" s="19">
        <f t="shared" si="179"/>
        <v>0.34983346805887883</v>
      </c>
      <c r="AF214" s="19">
        <f t="shared" si="180"/>
        <v>20.043981252198449</v>
      </c>
      <c r="AG214" s="20">
        <f t="shared" si="181"/>
        <v>1.3413750169101484</v>
      </c>
      <c r="AH214" s="19">
        <f t="shared" si="182"/>
        <v>76.855127213240934</v>
      </c>
      <c r="AI214" s="19">
        <f t="shared" si="183"/>
        <v>10.247350295098791</v>
      </c>
      <c r="AJ214" s="19">
        <f t="shared" si="184"/>
        <v>0.96879803719043689</v>
      </c>
      <c r="AK214" s="21">
        <f t="shared" si="166"/>
        <v>436.14742863700189</v>
      </c>
      <c r="AL214" s="19">
        <f t="shared" si="185"/>
        <v>7.4493980811199929</v>
      </c>
      <c r="AM214" s="19">
        <f t="shared" si="186"/>
        <v>18.260620542173996</v>
      </c>
      <c r="AN214" s="22">
        <f t="shared" si="187"/>
        <v>2.4955696999999999</v>
      </c>
      <c r="AO214" s="23">
        <f t="shared" si="188"/>
        <v>5.1462976569260313E-2</v>
      </c>
      <c r="AP214" s="23">
        <f t="shared" si="189"/>
        <v>7.1729208695652177E-2</v>
      </c>
      <c r="AQ214" s="23">
        <f t="shared" si="161"/>
        <v>0.14262546098886605</v>
      </c>
      <c r="AR214" s="24">
        <f t="shared" si="190"/>
        <v>0.26515220183504223</v>
      </c>
      <c r="AS214" s="24">
        <f t="shared" si="191"/>
        <v>0.369569715734202</v>
      </c>
      <c r="AT214" s="25">
        <f t="shared" si="192"/>
        <v>3.5548376970631441</v>
      </c>
      <c r="AU214" s="25">
        <f t="shared" si="155"/>
        <v>0.22400000000000003</v>
      </c>
      <c r="AV214" s="25">
        <f t="shared" si="193"/>
        <v>3.3308376970631439</v>
      </c>
      <c r="AW214" s="23">
        <f t="shared" si="194"/>
        <v>9.4966236561721189</v>
      </c>
      <c r="AX214" s="24">
        <f t="shared" si="195"/>
        <v>0.35389873075132067</v>
      </c>
      <c r="AY214" s="24">
        <f t="shared" si="162"/>
        <v>0.60725824531539496</v>
      </c>
      <c r="AZ214" s="15"/>
      <c r="BB214" s="35">
        <f t="shared" si="196"/>
        <v>0.96115697606671557</v>
      </c>
    </row>
    <row r="215" spans="1:54" ht="15.75" thickBot="1" x14ac:dyDescent="0.3">
      <c r="A215" s="31">
        <v>206</v>
      </c>
      <c r="B215" s="32">
        <f t="shared" si="156"/>
        <v>24</v>
      </c>
      <c r="C215" s="32">
        <v>206</v>
      </c>
      <c r="D215" s="3">
        <f t="shared" si="167"/>
        <v>-34</v>
      </c>
      <c r="E215" s="4">
        <f t="shared" si="168"/>
        <v>20</v>
      </c>
      <c r="F215" s="48">
        <v>4</v>
      </c>
      <c r="G215" s="48">
        <v>10</v>
      </c>
      <c r="H215" s="48">
        <v>-2</v>
      </c>
      <c r="I215" s="42">
        <v>1013</v>
      </c>
      <c r="J215" s="12">
        <f t="shared" si="163"/>
        <v>101.3</v>
      </c>
      <c r="K215" s="5">
        <f t="shared" si="169"/>
        <v>101.0984263372235</v>
      </c>
      <c r="L215" s="41">
        <v>18</v>
      </c>
      <c r="M215" s="12">
        <f t="shared" si="164"/>
        <v>4.9985999999999997</v>
      </c>
      <c r="N215" s="14">
        <f t="shared" si="170"/>
        <v>10</v>
      </c>
      <c r="O215" s="5">
        <f t="shared" si="171"/>
        <v>3.7375997389648838</v>
      </c>
      <c r="P215" s="48">
        <v>6.9</v>
      </c>
      <c r="Q215" s="10">
        <f t="shared" si="157"/>
        <v>0.67192685633591265</v>
      </c>
      <c r="R215" s="5">
        <f t="shared" si="158"/>
        <v>10.777736154501492</v>
      </c>
      <c r="S215" s="6">
        <f t="shared" si="159"/>
        <v>13.802249119239818</v>
      </c>
      <c r="T215" s="5">
        <f t="shared" si="172"/>
        <v>0.7041719456646337</v>
      </c>
      <c r="U215" s="41">
        <v>74</v>
      </c>
      <c r="V215" s="5">
        <f t="shared" si="173"/>
        <v>0.8132611105188422</v>
      </c>
      <c r="W215" s="7">
        <f t="shared" si="174"/>
        <v>0.60181322178394325</v>
      </c>
      <c r="X215" s="7">
        <f t="shared" si="175"/>
        <v>0.21144788873489895</v>
      </c>
      <c r="Y215" s="7">
        <f t="shared" si="176"/>
        <v>0.23139272976929542</v>
      </c>
      <c r="Z215" s="8">
        <v>0.23</v>
      </c>
      <c r="AA215" s="6">
        <f t="shared" si="177"/>
        <v>8.2988568389661488</v>
      </c>
      <c r="AB215" s="6">
        <f t="shared" si="160"/>
        <v>4.7268246849497055</v>
      </c>
      <c r="AC215" s="18">
        <f t="shared" si="178"/>
        <v>-0.59341194567807209</v>
      </c>
      <c r="AD215" s="19">
        <f t="shared" si="165"/>
        <v>3.5289123479452051</v>
      </c>
      <c r="AE215" s="19">
        <f t="shared" si="179"/>
        <v>0.34618858496463528</v>
      </c>
      <c r="AF215" s="19">
        <f t="shared" si="180"/>
        <v>19.83514483407971</v>
      </c>
      <c r="AG215" s="20">
        <f t="shared" si="181"/>
        <v>1.344205666718477</v>
      </c>
      <c r="AH215" s="19">
        <f t="shared" si="182"/>
        <v>77.017311500537673</v>
      </c>
      <c r="AI215" s="19">
        <f t="shared" si="183"/>
        <v>10.268974866738356</v>
      </c>
      <c r="AJ215" s="19">
        <f t="shared" si="184"/>
        <v>0.96899779190638347</v>
      </c>
      <c r="AK215" s="21">
        <f t="shared" si="166"/>
        <v>439.31377483487478</v>
      </c>
      <c r="AL215" s="19">
        <f t="shared" si="185"/>
        <v>7.5034792741796617</v>
      </c>
      <c r="AM215" s="19">
        <f t="shared" si="186"/>
        <v>18.393189124786538</v>
      </c>
      <c r="AN215" s="22">
        <f t="shared" si="187"/>
        <v>2.4915560000000001</v>
      </c>
      <c r="AO215" s="23">
        <f t="shared" si="188"/>
        <v>5.7238377611432606E-2</v>
      </c>
      <c r="AP215" s="23">
        <f t="shared" si="189"/>
        <v>4.1244295E-2</v>
      </c>
      <c r="AQ215" s="23">
        <f t="shared" si="161"/>
        <v>9.3656881516768833E-2</v>
      </c>
      <c r="AR215" s="24">
        <f t="shared" si="190"/>
        <v>0.3793252216280868</v>
      </c>
      <c r="AS215" s="24">
        <f t="shared" si="191"/>
        <v>0.27333062177227596</v>
      </c>
      <c r="AT215" s="25">
        <f t="shared" si="192"/>
        <v>3.5720321540164433</v>
      </c>
      <c r="AU215" s="25">
        <f t="shared" si="155"/>
        <v>0.14000000000000001</v>
      </c>
      <c r="AV215" s="25">
        <f t="shared" si="193"/>
        <v>3.4320321540164431</v>
      </c>
      <c r="AW215" s="23">
        <f t="shared" si="194"/>
        <v>12.135064087548326</v>
      </c>
      <c r="AX215" s="24">
        <f t="shared" si="195"/>
        <v>0.52250736385495944</v>
      </c>
      <c r="AY215" s="24">
        <f t="shared" si="162"/>
        <v>0.70134824844726318</v>
      </c>
      <c r="AZ215" s="15"/>
      <c r="BB215" s="35">
        <f t="shared" si="196"/>
        <v>1.2238556123022226</v>
      </c>
    </row>
    <row r="216" spans="1:54" ht="15.75" thickBot="1" x14ac:dyDescent="0.3">
      <c r="A216" s="31">
        <v>207</v>
      </c>
      <c r="B216" s="32">
        <f t="shared" si="156"/>
        <v>25</v>
      </c>
      <c r="C216" s="32">
        <v>207</v>
      </c>
      <c r="D216" s="3">
        <f t="shared" si="167"/>
        <v>-34</v>
      </c>
      <c r="E216" s="4">
        <f t="shared" si="168"/>
        <v>20</v>
      </c>
      <c r="F216" s="48">
        <v>4.3</v>
      </c>
      <c r="G216" s="48">
        <v>8.1999999999999993</v>
      </c>
      <c r="H216" s="48">
        <v>0.5</v>
      </c>
      <c r="I216" s="42">
        <v>1013</v>
      </c>
      <c r="J216" s="12">
        <f t="shared" si="163"/>
        <v>101.3</v>
      </c>
      <c r="K216" s="5">
        <f t="shared" si="169"/>
        <v>101.0984263372235</v>
      </c>
      <c r="L216" s="41">
        <v>4</v>
      </c>
      <c r="M216" s="12">
        <f t="shared" si="164"/>
        <v>1.1108</v>
      </c>
      <c r="N216" s="14">
        <f t="shared" si="170"/>
        <v>10</v>
      </c>
      <c r="O216" s="5">
        <f t="shared" si="171"/>
        <v>0.83057771976997419</v>
      </c>
      <c r="P216" s="48">
        <v>0</v>
      </c>
      <c r="Q216" s="10">
        <f t="shared" si="157"/>
        <v>0</v>
      </c>
      <c r="R216" s="5">
        <f t="shared" si="158"/>
        <v>4.6323368778970462</v>
      </c>
      <c r="S216" s="6">
        <f t="shared" si="159"/>
        <v>13.904422372695773</v>
      </c>
      <c r="T216" s="5">
        <f t="shared" si="172"/>
        <v>9.9760127931769804E-2</v>
      </c>
      <c r="U216" s="41">
        <v>88</v>
      </c>
      <c r="V216" s="5">
        <f t="shared" si="173"/>
        <v>0.83059414452874225</v>
      </c>
      <c r="W216" s="7">
        <f t="shared" si="174"/>
        <v>0.73092284718529321</v>
      </c>
      <c r="X216" s="7">
        <f t="shared" si="175"/>
        <v>9.9671297343449039E-2</v>
      </c>
      <c r="Y216" s="7">
        <f t="shared" si="176"/>
        <v>0.22030836368053219</v>
      </c>
      <c r="Z216" s="8">
        <v>0.23</v>
      </c>
      <c r="AA216" s="6">
        <f t="shared" si="177"/>
        <v>3.5668993959807258</v>
      </c>
      <c r="AB216" s="6">
        <f t="shared" si="160"/>
        <v>0.63973943342214612</v>
      </c>
      <c r="AC216" s="18">
        <f t="shared" si="178"/>
        <v>-0.59341194567807209</v>
      </c>
      <c r="AD216" s="19">
        <f t="shared" si="165"/>
        <v>3.5461265545205474</v>
      </c>
      <c r="AE216" s="19">
        <f t="shared" si="179"/>
        <v>0.34244757530475295</v>
      </c>
      <c r="AF216" s="19">
        <f t="shared" si="180"/>
        <v>19.620800769450781</v>
      </c>
      <c r="AG216" s="20">
        <f t="shared" si="181"/>
        <v>1.3471015920631511</v>
      </c>
      <c r="AH216" s="19">
        <f t="shared" si="182"/>
        <v>77.183235800572476</v>
      </c>
      <c r="AI216" s="19">
        <f t="shared" si="183"/>
        <v>10.291098106742997</v>
      </c>
      <c r="AJ216" s="19">
        <f t="shared" si="184"/>
        <v>0.9692058260056664</v>
      </c>
      <c r="AK216" s="21">
        <f t="shared" si="166"/>
        <v>442.56586203277402</v>
      </c>
      <c r="AL216" s="19">
        <f t="shared" si="185"/>
        <v>7.5590249235197806</v>
      </c>
      <c r="AM216" s="19">
        <f t="shared" si="186"/>
        <v>18.529347511588185</v>
      </c>
      <c r="AN216" s="22">
        <f t="shared" si="187"/>
        <v>2.4908476999999998</v>
      </c>
      <c r="AO216" s="23">
        <f t="shared" si="188"/>
        <v>5.8313211390789897E-2</v>
      </c>
      <c r="AP216" s="23">
        <f t="shared" si="189"/>
        <v>3.8366786046511628E-2</v>
      </c>
      <c r="AQ216" s="23">
        <f t="shared" si="161"/>
        <v>4.9201429254112417E-2</v>
      </c>
      <c r="AR216" s="24">
        <f t="shared" si="190"/>
        <v>0.54237461094611161</v>
      </c>
      <c r="AS216" s="24">
        <f t="shared" si="191"/>
        <v>0.3568517349486276</v>
      </c>
      <c r="AT216" s="25">
        <f t="shared" si="192"/>
        <v>2.9271599625585796</v>
      </c>
      <c r="AU216" s="25">
        <f t="shared" si="155"/>
        <v>0.18900000000000003</v>
      </c>
      <c r="AV216" s="25">
        <f t="shared" si="193"/>
        <v>2.7381599625585795</v>
      </c>
      <c r="AW216" s="23">
        <f t="shared" si="194"/>
        <v>2.6937655776323486</v>
      </c>
      <c r="AX216" s="24">
        <f t="shared" si="195"/>
        <v>0.5962261138651429</v>
      </c>
      <c r="AY216" s="24">
        <f t="shared" si="162"/>
        <v>9.5811518372445045E-2</v>
      </c>
      <c r="AZ216" s="15"/>
      <c r="BB216" s="35">
        <f t="shared" si="196"/>
        <v>0.69203763223758796</v>
      </c>
    </row>
    <row r="217" spans="1:54" ht="15.75" thickBot="1" x14ac:dyDescent="0.3">
      <c r="A217" s="31">
        <v>208</v>
      </c>
      <c r="B217" s="32">
        <f t="shared" si="156"/>
        <v>26</v>
      </c>
      <c r="C217" s="32">
        <v>208</v>
      </c>
      <c r="D217" s="3">
        <f t="shared" si="167"/>
        <v>-34</v>
      </c>
      <c r="E217" s="4">
        <f t="shared" si="168"/>
        <v>20</v>
      </c>
      <c r="F217" s="48">
        <v>6.7</v>
      </c>
      <c r="G217" s="48">
        <v>16</v>
      </c>
      <c r="H217" s="48">
        <v>-2.6</v>
      </c>
      <c r="I217" s="42">
        <v>1013</v>
      </c>
      <c r="J217" s="12">
        <f t="shared" si="163"/>
        <v>101.3</v>
      </c>
      <c r="K217" s="5">
        <f t="shared" si="169"/>
        <v>101.0984263372235</v>
      </c>
      <c r="L217" s="41">
        <v>8</v>
      </c>
      <c r="M217" s="12">
        <f t="shared" si="164"/>
        <v>2.2216</v>
      </c>
      <c r="N217" s="14">
        <f t="shared" si="170"/>
        <v>10</v>
      </c>
      <c r="O217" s="5">
        <f t="shared" si="171"/>
        <v>1.6611554395399484</v>
      </c>
      <c r="P217" s="48">
        <v>8</v>
      </c>
      <c r="Q217" s="10">
        <f t="shared" si="157"/>
        <v>0.77566672193773845</v>
      </c>
      <c r="R217" s="5">
        <f t="shared" si="158"/>
        <v>11.907742248407265</v>
      </c>
      <c r="S217" s="6">
        <f t="shared" si="159"/>
        <v>14.009254344475924</v>
      </c>
      <c r="T217" s="5">
        <f t="shared" si="172"/>
        <v>0.79748805611403728</v>
      </c>
      <c r="U217" s="41">
        <v>57</v>
      </c>
      <c r="V217" s="5">
        <f t="shared" si="173"/>
        <v>0.98140656826677408</v>
      </c>
      <c r="W217" s="7">
        <f t="shared" si="174"/>
        <v>0.55940174391206121</v>
      </c>
      <c r="X217" s="7">
        <f t="shared" si="175"/>
        <v>0.42200482435471287</v>
      </c>
      <c r="Y217" s="7">
        <f t="shared" si="176"/>
        <v>0.2352895698572659</v>
      </c>
      <c r="Z217" s="8">
        <v>0.23</v>
      </c>
      <c r="AA217" s="6">
        <f t="shared" si="177"/>
        <v>9.1689615312735953</v>
      </c>
      <c r="AB217" s="6">
        <f t="shared" si="160"/>
        <v>5.6801364746700704</v>
      </c>
      <c r="AC217" s="18">
        <f t="shared" si="178"/>
        <v>-0.59341194567807209</v>
      </c>
      <c r="AD217" s="19">
        <f t="shared" si="165"/>
        <v>3.56334076109589</v>
      </c>
      <c r="AE217" s="19">
        <f t="shared" si="179"/>
        <v>0.33861175478790784</v>
      </c>
      <c r="AF217" s="19">
        <f t="shared" si="180"/>
        <v>19.401024442865864</v>
      </c>
      <c r="AG217" s="20">
        <f t="shared" si="181"/>
        <v>1.350061207448132</v>
      </c>
      <c r="AH217" s="19">
        <f t="shared" si="182"/>
        <v>77.35280927111387</v>
      </c>
      <c r="AI217" s="19">
        <f t="shared" si="183"/>
        <v>10.313707902815183</v>
      </c>
      <c r="AJ217" s="19">
        <f t="shared" si="184"/>
        <v>0.96942207679726411</v>
      </c>
      <c r="AK217" s="21">
        <f t="shared" si="166"/>
        <v>445.90257395908782</v>
      </c>
      <c r="AL217" s="19">
        <f t="shared" si="185"/>
        <v>7.616015963221221</v>
      </c>
      <c r="AM217" s="19">
        <f t="shared" si="186"/>
        <v>18.669048966519089</v>
      </c>
      <c r="AN217" s="22">
        <f t="shared" si="187"/>
        <v>2.4851812999999998</v>
      </c>
      <c r="AO217" s="23">
        <f t="shared" si="188"/>
        <v>6.755247441476149E-2</v>
      </c>
      <c r="AP217" s="23">
        <f t="shared" si="189"/>
        <v>2.4623459701492538E-2</v>
      </c>
      <c r="AQ217" s="23">
        <f t="shared" si="161"/>
        <v>3.8530613669457731E-2</v>
      </c>
      <c r="AR217" s="24">
        <f t="shared" si="190"/>
        <v>0.63678834802708295</v>
      </c>
      <c r="AS217" s="24">
        <f t="shared" si="191"/>
        <v>0.23211484644888924</v>
      </c>
      <c r="AT217" s="25">
        <f t="shared" si="192"/>
        <v>3.4888250566035248</v>
      </c>
      <c r="AU217" s="25">
        <f t="shared" si="155"/>
        <v>0.26600000000000001</v>
      </c>
      <c r="AV217" s="25">
        <f t="shared" si="193"/>
        <v>3.2228250566035248</v>
      </c>
      <c r="AW217" s="23">
        <f t="shared" si="194"/>
        <v>5.3413358184564261</v>
      </c>
      <c r="AX217" s="24">
        <f t="shared" si="195"/>
        <v>0.82579787791532511</v>
      </c>
      <c r="AY217" s="24">
        <f t="shared" si="162"/>
        <v>0.5232029921376139</v>
      </c>
      <c r="AZ217" s="15"/>
      <c r="BB217" s="35">
        <f t="shared" si="196"/>
        <v>1.349000870052939</v>
      </c>
    </row>
    <row r="218" spans="1:54" ht="15.75" thickBot="1" x14ac:dyDescent="0.3">
      <c r="A218" s="31">
        <v>209</v>
      </c>
      <c r="B218" s="32">
        <f t="shared" si="156"/>
        <v>27</v>
      </c>
      <c r="C218" s="32">
        <v>209</v>
      </c>
      <c r="D218" s="3">
        <f t="shared" si="167"/>
        <v>-34</v>
      </c>
      <c r="E218" s="4">
        <f t="shared" si="168"/>
        <v>20</v>
      </c>
      <c r="F218" s="48">
        <v>8.1</v>
      </c>
      <c r="G218" s="48">
        <v>17.8</v>
      </c>
      <c r="H218" s="48">
        <v>-1.5</v>
      </c>
      <c r="I218" s="42">
        <v>1013</v>
      </c>
      <c r="J218" s="12">
        <f t="shared" si="163"/>
        <v>101.3</v>
      </c>
      <c r="K218" s="5">
        <f t="shared" si="169"/>
        <v>101.0984263372235</v>
      </c>
      <c r="L218" s="41">
        <v>9</v>
      </c>
      <c r="M218" s="12">
        <f t="shared" si="164"/>
        <v>2.4992999999999999</v>
      </c>
      <c r="N218" s="14">
        <f t="shared" si="170"/>
        <v>10</v>
      </c>
      <c r="O218" s="5">
        <f t="shared" si="171"/>
        <v>1.8687998694824419</v>
      </c>
      <c r="P218" s="48">
        <v>1.9</v>
      </c>
      <c r="Q218" s="10">
        <f t="shared" si="157"/>
        <v>0.18380944226804544</v>
      </c>
      <c r="R218" s="5">
        <f t="shared" si="158"/>
        <v>6.4319955924306953</v>
      </c>
      <c r="S218" s="6">
        <f t="shared" si="159"/>
        <v>14.116709112852623</v>
      </c>
      <c r="T218" s="5">
        <f t="shared" si="172"/>
        <v>0.26510044447085646</v>
      </c>
      <c r="U218" s="41">
        <v>51</v>
      </c>
      <c r="V218" s="5">
        <f t="shared" si="173"/>
        <v>1.0800971655076914</v>
      </c>
      <c r="W218" s="7">
        <f t="shared" si="174"/>
        <v>0.55084955440892258</v>
      </c>
      <c r="X218" s="7">
        <f t="shared" si="175"/>
        <v>0.52924761109876883</v>
      </c>
      <c r="Y218" s="7">
        <f t="shared" si="176"/>
        <v>0.23609306439695721</v>
      </c>
      <c r="Z218" s="8">
        <v>0.23</v>
      </c>
      <c r="AA218" s="6">
        <f t="shared" si="177"/>
        <v>4.9526366061716356</v>
      </c>
      <c r="AB218" s="6">
        <f t="shared" si="160"/>
        <v>1.93504417166582</v>
      </c>
      <c r="AC218" s="18">
        <f t="shared" si="178"/>
        <v>-0.59341194567807209</v>
      </c>
      <c r="AD218" s="19">
        <f t="shared" si="165"/>
        <v>3.5805549676712323</v>
      </c>
      <c r="AE218" s="19">
        <f t="shared" si="179"/>
        <v>0.3346824601918304</v>
      </c>
      <c r="AF218" s="19">
        <f t="shared" si="180"/>
        <v>19.175892446047065</v>
      </c>
      <c r="AG218" s="20">
        <f t="shared" si="181"/>
        <v>1.3530829283868031</v>
      </c>
      <c r="AH218" s="19">
        <f t="shared" si="182"/>
        <v>77.525941127766032</v>
      </c>
      <c r="AI218" s="19">
        <f t="shared" si="183"/>
        <v>10.336792150368804</v>
      </c>
      <c r="AJ218" s="19">
        <f t="shared" si="184"/>
        <v>0.96964648027050371</v>
      </c>
      <c r="AK218" s="21">
        <f t="shared" si="166"/>
        <v>449.32276725597387</v>
      </c>
      <c r="AL218" s="19">
        <f t="shared" si="185"/>
        <v>7.6744328647320348</v>
      </c>
      <c r="AM218" s="19">
        <f t="shared" si="186"/>
        <v>18.812245619473114</v>
      </c>
      <c r="AN218" s="22">
        <f t="shared" si="187"/>
        <v>2.4818758999999999</v>
      </c>
      <c r="AO218" s="23">
        <f t="shared" si="188"/>
        <v>7.3499716449343042E-2</v>
      </c>
      <c r="AP218" s="23">
        <f t="shared" si="189"/>
        <v>2.0367553086419753E-2</v>
      </c>
      <c r="AQ218" s="23">
        <f t="shared" si="161"/>
        <v>3.3308932473276258E-2</v>
      </c>
      <c r="AR218" s="24">
        <f t="shared" si="190"/>
        <v>0.68814386466579225</v>
      </c>
      <c r="AS218" s="24">
        <f t="shared" si="191"/>
        <v>0.19069198320424063</v>
      </c>
      <c r="AT218" s="25">
        <f t="shared" si="192"/>
        <v>3.0175924345058158</v>
      </c>
      <c r="AU218" s="25">
        <f t="shared" si="155"/>
        <v>0.13999999999999996</v>
      </c>
      <c r="AV218" s="25">
        <f t="shared" si="193"/>
        <v>2.8775924345058157</v>
      </c>
      <c r="AW218" s="23">
        <f t="shared" si="194"/>
        <v>5.9790966318314887</v>
      </c>
      <c r="AX218" s="24">
        <f t="shared" si="195"/>
        <v>0.79786325287814663</v>
      </c>
      <c r="AY218" s="24">
        <f t="shared" si="162"/>
        <v>0.60343002299234272</v>
      </c>
      <c r="AZ218" s="15"/>
      <c r="BB218" s="35">
        <f t="shared" si="196"/>
        <v>1.4012932758704895</v>
      </c>
    </row>
    <row r="219" spans="1:54" ht="15.75" thickBot="1" x14ac:dyDescent="0.3">
      <c r="A219" s="31">
        <v>210</v>
      </c>
      <c r="B219" s="32">
        <f t="shared" si="156"/>
        <v>28</v>
      </c>
      <c r="C219" s="32">
        <v>210</v>
      </c>
      <c r="D219" s="3">
        <f t="shared" si="167"/>
        <v>-34</v>
      </c>
      <c r="E219" s="4">
        <f t="shared" si="168"/>
        <v>20</v>
      </c>
      <c r="F219" s="48">
        <v>8.6999999999999993</v>
      </c>
      <c r="G219" s="48">
        <v>16.399999999999999</v>
      </c>
      <c r="H219" s="48">
        <v>1</v>
      </c>
      <c r="I219" s="42">
        <v>1013</v>
      </c>
      <c r="J219" s="12">
        <f t="shared" si="163"/>
        <v>101.3</v>
      </c>
      <c r="K219" s="5">
        <f t="shared" si="169"/>
        <v>101.0984263372235</v>
      </c>
      <c r="L219" s="41">
        <v>5</v>
      </c>
      <c r="M219" s="12">
        <f t="shared" si="164"/>
        <v>1.3885000000000001</v>
      </c>
      <c r="N219" s="14">
        <f t="shared" si="170"/>
        <v>10</v>
      </c>
      <c r="O219" s="5">
        <f t="shared" si="171"/>
        <v>1.0382221497124677</v>
      </c>
      <c r="P219" s="48">
        <v>6.2</v>
      </c>
      <c r="Q219" s="10">
        <f t="shared" si="157"/>
        <v>0.59843602964014231</v>
      </c>
      <c r="R219" s="5">
        <f t="shared" si="158"/>
        <v>10.412563099536518</v>
      </c>
      <c r="S219" s="6">
        <f t="shared" si="159"/>
        <v>14.226749922709665</v>
      </c>
      <c r="T219" s="5">
        <f t="shared" si="172"/>
        <v>0.63806545843163143</v>
      </c>
      <c r="U219" s="41">
        <v>71</v>
      </c>
      <c r="V219" s="5">
        <f t="shared" si="173"/>
        <v>1.1249995386738925</v>
      </c>
      <c r="W219" s="7">
        <f t="shared" si="174"/>
        <v>0.79874967245846362</v>
      </c>
      <c r="X219" s="7">
        <f t="shared" si="175"/>
        <v>0.32624986621542884</v>
      </c>
      <c r="Y219" s="7">
        <f t="shared" si="176"/>
        <v>0.21487808513219644</v>
      </c>
      <c r="Z219" s="8">
        <v>0.23</v>
      </c>
      <c r="AA219" s="6">
        <f t="shared" si="177"/>
        <v>8.0176735866431184</v>
      </c>
      <c r="AB219" s="6">
        <f t="shared" si="160"/>
        <v>4.2612021341134714</v>
      </c>
      <c r="AC219" s="18">
        <f t="shared" si="178"/>
        <v>-0.59341194567807209</v>
      </c>
      <c r="AD219" s="19">
        <f t="shared" si="165"/>
        <v>3.5977691742465749</v>
      </c>
      <c r="AE219" s="19">
        <f t="shared" si="179"/>
        <v>0.33066104818041653</v>
      </c>
      <c r="AF219" s="19">
        <f t="shared" si="180"/>
        <v>18.945482510109837</v>
      </c>
      <c r="AG219" s="20">
        <f t="shared" si="181"/>
        <v>1.3561651738539033</v>
      </c>
      <c r="AH219" s="19">
        <f t="shared" si="182"/>
        <v>77.7025407844542</v>
      </c>
      <c r="AI219" s="19">
        <f t="shared" si="183"/>
        <v>10.36033877126056</v>
      </c>
      <c r="AJ219" s="19">
        <f t="shared" si="184"/>
        <v>0.96987897111394561</v>
      </c>
      <c r="AK219" s="21">
        <f t="shared" si="166"/>
        <v>452.82527203954538</v>
      </c>
      <c r="AL219" s="19">
        <f t="shared" si="185"/>
        <v>7.7342556464354359</v>
      </c>
      <c r="AM219" s="19">
        <f t="shared" si="186"/>
        <v>18.958888489751686</v>
      </c>
      <c r="AN219" s="22">
        <f t="shared" si="187"/>
        <v>2.4804592999999997</v>
      </c>
      <c r="AO219" s="23">
        <f t="shared" si="188"/>
        <v>7.618230070536075E-2</v>
      </c>
      <c r="AP219" s="23">
        <f t="shared" si="189"/>
        <v>1.8962894252873563E-2</v>
      </c>
      <c r="AQ219" s="23">
        <f t="shared" si="161"/>
        <v>2.5656711177109683E-2</v>
      </c>
      <c r="AR219" s="24">
        <f t="shared" si="190"/>
        <v>0.74806598470614205</v>
      </c>
      <c r="AS219" s="24">
        <f t="shared" si="191"/>
        <v>0.18620461748743311</v>
      </c>
      <c r="AT219" s="25">
        <f t="shared" si="192"/>
        <v>3.756471452529647</v>
      </c>
      <c r="AU219" s="25">
        <f t="shared" si="155"/>
        <v>-4.8999999999999953E-2</v>
      </c>
      <c r="AV219" s="25">
        <f t="shared" si="193"/>
        <v>3.8054714525296469</v>
      </c>
      <c r="AW219" s="23">
        <f t="shared" si="194"/>
        <v>3.3146503538177403</v>
      </c>
      <c r="AX219" s="24">
        <f t="shared" si="195"/>
        <v>1.1476679941524148</v>
      </c>
      <c r="AY219" s="24">
        <f t="shared" si="162"/>
        <v>0.20136246183137652</v>
      </c>
      <c r="AZ219" s="15"/>
      <c r="BB219" s="35">
        <f t="shared" si="196"/>
        <v>1.3490304559837913</v>
      </c>
    </row>
    <row r="220" spans="1:54" ht="15.75" thickBot="1" x14ac:dyDescent="0.3">
      <c r="A220" s="31">
        <v>211</v>
      </c>
      <c r="B220" s="32">
        <f t="shared" si="156"/>
        <v>29</v>
      </c>
      <c r="C220" s="32">
        <v>211</v>
      </c>
      <c r="D220" s="3">
        <f t="shared" si="167"/>
        <v>-34</v>
      </c>
      <c r="E220" s="4">
        <f t="shared" si="168"/>
        <v>20</v>
      </c>
      <c r="F220" s="48">
        <v>7.4</v>
      </c>
      <c r="G220" s="48">
        <v>14.8</v>
      </c>
      <c r="H220" s="48">
        <v>0</v>
      </c>
      <c r="I220" s="42">
        <v>1013</v>
      </c>
      <c r="J220" s="12">
        <f t="shared" si="163"/>
        <v>101.3</v>
      </c>
      <c r="K220" s="5">
        <f t="shared" si="169"/>
        <v>101.0984263372235</v>
      </c>
      <c r="L220" s="41">
        <v>8</v>
      </c>
      <c r="M220" s="12">
        <f t="shared" si="164"/>
        <v>2.2216</v>
      </c>
      <c r="N220" s="14">
        <f t="shared" si="170"/>
        <v>10</v>
      </c>
      <c r="O220" s="5">
        <f t="shared" si="171"/>
        <v>1.6611554395399484</v>
      </c>
      <c r="P220" s="48">
        <v>2.5</v>
      </c>
      <c r="Q220" s="10">
        <f t="shared" si="157"/>
        <v>0.2407472239523018</v>
      </c>
      <c r="R220" s="5">
        <f t="shared" si="158"/>
        <v>7.0774425030965196</v>
      </c>
      <c r="S220" s="6">
        <f t="shared" si="159"/>
        <v>14.339339203964693</v>
      </c>
      <c r="T220" s="5">
        <f t="shared" si="172"/>
        <v>0.31631713241978121</v>
      </c>
      <c r="U220" s="41">
        <v>55</v>
      </c>
      <c r="V220" s="5">
        <f t="shared" si="173"/>
        <v>1.029711147974212</v>
      </c>
      <c r="W220" s="7">
        <f t="shared" si="174"/>
        <v>0.56634113138581665</v>
      </c>
      <c r="X220" s="7">
        <f t="shared" si="175"/>
        <v>0.46337001658839538</v>
      </c>
      <c r="Y220" s="7">
        <f t="shared" si="176"/>
        <v>0.23464210435301014</v>
      </c>
      <c r="Z220" s="8">
        <v>0.23</v>
      </c>
      <c r="AA220" s="6">
        <f t="shared" si="177"/>
        <v>5.4496307273843199</v>
      </c>
      <c r="AB220" s="6">
        <f t="shared" si="160"/>
        <v>2.2638153497789375</v>
      </c>
      <c r="AC220" s="18">
        <f t="shared" si="178"/>
        <v>-0.59341194567807209</v>
      </c>
      <c r="AD220" s="19">
        <f t="shared" si="165"/>
        <v>3.6149833808219176</v>
      </c>
      <c r="AE220" s="19">
        <f t="shared" si="179"/>
        <v>0.32654889412982385</v>
      </c>
      <c r="AF220" s="19">
        <f t="shared" si="180"/>
        <v>18.709873438303251</v>
      </c>
      <c r="AG220" s="20">
        <f t="shared" si="181"/>
        <v>1.3593063686324094</v>
      </c>
      <c r="AH220" s="19">
        <f t="shared" si="182"/>
        <v>77.882517987891134</v>
      </c>
      <c r="AI220" s="19">
        <f t="shared" si="183"/>
        <v>10.384335731718817</v>
      </c>
      <c r="AJ220" s="19">
        <f t="shared" si="184"/>
        <v>0.97011948273333493</v>
      </c>
      <c r="AK220" s="21">
        <f t="shared" si="166"/>
        <v>456.4088924862408</v>
      </c>
      <c r="AL220" s="19">
        <f t="shared" si="185"/>
        <v>7.7954638836649934</v>
      </c>
      <c r="AM220" s="19">
        <f t="shared" si="186"/>
        <v>19.108927510613931</v>
      </c>
      <c r="AN220" s="22">
        <f t="shared" si="187"/>
        <v>2.4835286000000001</v>
      </c>
      <c r="AO220" s="23">
        <f t="shared" si="188"/>
        <v>7.0472459699337769E-2</v>
      </c>
      <c r="AP220" s="23">
        <f t="shared" si="189"/>
        <v>2.2294213513513513E-2</v>
      </c>
      <c r="AQ220" s="23">
        <f t="shared" si="161"/>
        <v>3.4885825889914429E-2</v>
      </c>
      <c r="AR220" s="24">
        <f t="shared" si="190"/>
        <v>0.6688838880131398</v>
      </c>
      <c r="AS220" s="24">
        <f t="shared" si="191"/>
        <v>0.21160379925342851</v>
      </c>
      <c r="AT220" s="25">
        <f t="shared" si="192"/>
        <v>3.1858153776053824</v>
      </c>
      <c r="AU220" s="25">
        <f t="shared" si="155"/>
        <v>-0.23799999999999999</v>
      </c>
      <c r="AV220" s="25">
        <f t="shared" si="193"/>
        <v>3.4238153776053823</v>
      </c>
      <c r="AW220" s="23">
        <f t="shared" si="194"/>
        <v>5.3280110320240688</v>
      </c>
      <c r="AX220" s="24">
        <f t="shared" si="195"/>
        <v>0.9221294820651007</v>
      </c>
      <c r="AY220" s="24">
        <f t="shared" si="162"/>
        <v>0.52241604230878125</v>
      </c>
      <c r="AZ220" s="15"/>
      <c r="BB220" s="35">
        <f t="shared" si="196"/>
        <v>1.4445455243738818</v>
      </c>
    </row>
    <row r="221" spans="1:54" ht="15.75" thickBot="1" x14ac:dyDescent="0.3">
      <c r="A221" s="31">
        <v>212</v>
      </c>
      <c r="B221" s="32">
        <f t="shared" si="156"/>
        <v>30</v>
      </c>
      <c r="C221" s="32">
        <v>212</v>
      </c>
      <c r="D221" s="3">
        <f t="shared" si="167"/>
        <v>-34</v>
      </c>
      <c r="E221" s="4">
        <f t="shared" si="168"/>
        <v>20</v>
      </c>
      <c r="F221" s="48">
        <v>5.3</v>
      </c>
      <c r="G221" s="48">
        <v>11.2</v>
      </c>
      <c r="H221" s="48">
        <v>-0.5</v>
      </c>
      <c r="I221" s="42">
        <v>1013</v>
      </c>
      <c r="J221" s="12">
        <f t="shared" si="163"/>
        <v>101.3</v>
      </c>
      <c r="K221" s="5">
        <f t="shared" si="169"/>
        <v>101.0984263372235</v>
      </c>
      <c r="L221" s="41">
        <v>5</v>
      </c>
      <c r="M221" s="12">
        <f t="shared" si="164"/>
        <v>1.3885000000000001</v>
      </c>
      <c r="N221" s="14">
        <f t="shared" si="170"/>
        <v>10</v>
      </c>
      <c r="O221" s="5">
        <f t="shared" si="171"/>
        <v>1.0382221497124677</v>
      </c>
      <c r="P221" s="48">
        <v>7.3</v>
      </c>
      <c r="Q221" s="10">
        <f t="shared" si="157"/>
        <v>0.70133159412514756</v>
      </c>
      <c r="R221" s="5">
        <f t="shared" si="158"/>
        <v>11.570211723375804</v>
      </c>
      <c r="S221" s="6">
        <f t="shared" si="159"/>
        <v>14.454438590777185</v>
      </c>
      <c r="T221" s="5">
        <f t="shared" si="172"/>
        <v>0.73062210292440655</v>
      </c>
      <c r="U221" s="41">
        <v>72</v>
      </c>
      <c r="V221" s="5">
        <f t="shared" si="173"/>
        <v>0.89074788989164555</v>
      </c>
      <c r="W221" s="7">
        <f t="shared" si="174"/>
        <v>0.64133848072198474</v>
      </c>
      <c r="X221" s="7">
        <f t="shared" si="175"/>
        <v>0.24940940916966081</v>
      </c>
      <c r="Y221" s="7">
        <f t="shared" si="176"/>
        <v>0.22788294410683585</v>
      </c>
      <c r="Z221" s="8">
        <v>0.23</v>
      </c>
      <c r="AA221" s="6">
        <f t="shared" si="177"/>
        <v>8.9090630269993696</v>
      </c>
      <c r="AB221" s="6">
        <f t="shared" si="160"/>
        <v>4.9239724824671738</v>
      </c>
      <c r="AC221" s="18">
        <f t="shared" si="178"/>
        <v>-0.59341194567807209</v>
      </c>
      <c r="AD221" s="19">
        <f t="shared" si="165"/>
        <v>3.6321975873972598</v>
      </c>
      <c r="AE221" s="19">
        <f t="shared" si="179"/>
        <v>0.32234739096626375</v>
      </c>
      <c r="AF221" s="19">
        <f t="shared" si="180"/>
        <v>18.469145039420393</v>
      </c>
      <c r="AG221" s="20">
        <f t="shared" si="181"/>
        <v>1.3625049455513067</v>
      </c>
      <c r="AH221" s="19">
        <f t="shared" si="182"/>
        <v>78.065782945791909</v>
      </c>
      <c r="AI221" s="19">
        <f t="shared" si="183"/>
        <v>10.408771059438921</v>
      </c>
      <c r="AJ221" s="19">
        <f t="shared" si="184"/>
        <v>0.97036794726860975</v>
      </c>
      <c r="AK221" s="21">
        <f t="shared" si="166"/>
        <v>460.07240744419715</v>
      </c>
      <c r="AL221" s="19">
        <f t="shared" si="185"/>
        <v>7.8580367191468881</v>
      </c>
      <c r="AM221" s="19">
        <f t="shared" si="186"/>
        <v>19.262311554873648</v>
      </c>
      <c r="AN221" s="22">
        <f t="shared" si="187"/>
        <v>2.4884866999999997</v>
      </c>
      <c r="AO221" s="23">
        <f t="shared" si="188"/>
        <v>6.2021913822704611E-2</v>
      </c>
      <c r="AP221" s="23">
        <f t="shared" si="189"/>
        <v>3.1127769811320757E-2</v>
      </c>
      <c r="AQ221" s="23">
        <f t="shared" si="161"/>
        <v>4.2115733441670612E-2</v>
      </c>
      <c r="AR221" s="24">
        <f t="shared" si="190"/>
        <v>0.5955762920709069</v>
      </c>
      <c r="AS221" s="24">
        <f t="shared" si="191"/>
        <v>0.29890986236991124</v>
      </c>
      <c r="AT221" s="25">
        <f t="shared" si="192"/>
        <v>3.9850905445321958</v>
      </c>
      <c r="AU221" s="25">
        <f t="shared" si="155"/>
        <v>-0.30800000000000005</v>
      </c>
      <c r="AV221" s="25">
        <f t="shared" si="193"/>
        <v>4.2930905445321956</v>
      </c>
      <c r="AW221" s="23">
        <f t="shared" si="194"/>
        <v>3.3551164622665026</v>
      </c>
      <c r="AX221" s="24">
        <f t="shared" si="195"/>
        <v>1.0274770397756821</v>
      </c>
      <c r="AY221" s="24">
        <f t="shared" si="162"/>
        <v>0.2501270597963986</v>
      </c>
      <c r="AZ221" s="15"/>
      <c r="BB221" s="35">
        <f t="shared" si="196"/>
        <v>1.2776040995720805</v>
      </c>
    </row>
    <row r="222" spans="1:54" ht="15.75" thickBot="1" x14ac:dyDescent="0.3">
      <c r="A222" s="31">
        <v>213</v>
      </c>
      <c r="B222" s="32">
        <f t="shared" si="156"/>
        <v>31</v>
      </c>
      <c r="C222" s="32">
        <v>213</v>
      </c>
      <c r="D222" s="3">
        <f t="shared" si="167"/>
        <v>-34</v>
      </c>
      <c r="E222" s="4">
        <f t="shared" si="168"/>
        <v>20</v>
      </c>
      <c r="F222" s="48">
        <v>3</v>
      </c>
      <c r="G222" s="48">
        <v>10.4</v>
      </c>
      <c r="H222" s="48">
        <v>-4.4000000000000004</v>
      </c>
      <c r="I222" s="42">
        <v>1013</v>
      </c>
      <c r="J222" s="12">
        <f t="shared" si="163"/>
        <v>101.3</v>
      </c>
      <c r="K222" s="5">
        <f t="shared" si="169"/>
        <v>101.0984263372235</v>
      </c>
      <c r="L222" s="41">
        <v>3</v>
      </c>
      <c r="M222" s="12">
        <f t="shared" si="164"/>
        <v>0.83309999999999995</v>
      </c>
      <c r="N222" s="14">
        <f t="shared" si="170"/>
        <v>10</v>
      </c>
      <c r="O222" s="5">
        <f t="shared" si="171"/>
        <v>0.62293328982748053</v>
      </c>
      <c r="P222" s="48">
        <v>6.8</v>
      </c>
      <c r="Q222" s="10">
        <f t="shared" si="157"/>
        <v>0.65173847799336593</v>
      </c>
      <c r="R222" s="5">
        <f t="shared" si="158"/>
        <v>11.182798107402041</v>
      </c>
      <c r="S222" s="6">
        <f t="shared" si="159"/>
        <v>14.572008941500046</v>
      </c>
      <c r="T222" s="5">
        <f t="shared" si="172"/>
        <v>0.68601209041247613</v>
      </c>
      <c r="U222" s="41">
        <v>70</v>
      </c>
      <c r="V222" s="5">
        <f t="shared" si="173"/>
        <v>0.75776634040798996</v>
      </c>
      <c r="W222" s="7">
        <f t="shared" si="174"/>
        <v>0.53043643828559295</v>
      </c>
      <c r="X222" s="7">
        <f t="shared" si="175"/>
        <v>0.22732990212239701</v>
      </c>
      <c r="Y222" s="7">
        <f t="shared" si="176"/>
        <v>0.23803650559931944</v>
      </c>
      <c r="Z222" s="8">
        <v>0.23</v>
      </c>
      <c r="AA222" s="6">
        <f t="shared" si="177"/>
        <v>8.6107545426995724</v>
      </c>
      <c r="AB222" s="6">
        <f t="shared" si="160"/>
        <v>4.6761105979174999</v>
      </c>
      <c r="AC222" s="18">
        <f t="shared" si="178"/>
        <v>-0.59341194567807209</v>
      </c>
      <c r="AD222" s="19">
        <f t="shared" si="165"/>
        <v>3.6494117939726025</v>
      </c>
      <c r="AE222" s="19">
        <f t="shared" si="179"/>
        <v>0.31805794801816006</v>
      </c>
      <c r="AF222" s="19">
        <f t="shared" si="180"/>
        <v>18.223378062031898</v>
      </c>
      <c r="AG222" s="20">
        <f t="shared" si="181"/>
        <v>1.3657593476108503</v>
      </c>
      <c r="AH222" s="19">
        <f t="shared" si="182"/>
        <v>78.252246448642438</v>
      </c>
      <c r="AI222" s="19">
        <f t="shared" si="183"/>
        <v>10.433632859818992</v>
      </c>
      <c r="AJ222" s="19">
        <f t="shared" si="184"/>
        <v>0.97062429560997099</v>
      </c>
      <c r="AK222" s="21">
        <f t="shared" si="166"/>
        <v>463.81457106829248</v>
      </c>
      <c r="AL222" s="19">
        <f t="shared" si="185"/>
        <v>7.9219528738464362</v>
      </c>
      <c r="AM222" s="19">
        <f t="shared" si="186"/>
        <v>19.41898846148727</v>
      </c>
      <c r="AN222" s="22">
        <f t="shared" si="187"/>
        <v>2.4939169999999997</v>
      </c>
      <c r="AO222" s="23">
        <f t="shared" si="188"/>
        <v>5.3777390257460859E-2</v>
      </c>
      <c r="AP222" s="23">
        <f t="shared" si="189"/>
        <v>5.4992393333333334E-2</v>
      </c>
      <c r="AQ222" s="23">
        <f t="shared" si="161"/>
        <v>6.6639634781504184E-2</v>
      </c>
      <c r="AR222" s="24">
        <f t="shared" si="190"/>
        <v>0.44659291524648903</v>
      </c>
      <c r="AS222" s="24">
        <f t="shared" si="191"/>
        <v>0.45668287615923636</v>
      </c>
      <c r="AT222" s="25">
        <f t="shared" si="192"/>
        <v>3.9346439447820725</v>
      </c>
      <c r="AU222" s="25">
        <f t="shared" si="155"/>
        <v>-0.26600000000000001</v>
      </c>
      <c r="AV222" s="25">
        <f t="shared" si="193"/>
        <v>4.2006439447820725</v>
      </c>
      <c r="AW222" s="23">
        <f t="shared" si="194"/>
        <v>2.0298333122546435</v>
      </c>
      <c r="AX222" s="24">
        <f t="shared" si="195"/>
        <v>0.75222143528142182</v>
      </c>
      <c r="AY222" s="24">
        <f t="shared" si="162"/>
        <v>0.21073257214872526</v>
      </c>
      <c r="AZ222" s="15"/>
      <c r="BB222" s="35">
        <f t="shared" si="196"/>
        <v>0.96295400743014703</v>
      </c>
    </row>
    <row r="223" spans="1:54" ht="15.75" thickBot="1" x14ac:dyDescent="0.3">
      <c r="A223" s="31">
        <v>214</v>
      </c>
      <c r="B223" s="32">
        <v>1</v>
      </c>
      <c r="C223" s="32">
        <v>214</v>
      </c>
      <c r="D223" s="3">
        <f t="shared" si="167"/>
        <v>-34</v>
      </c>
      <c r="E223" s="4">
        <f t="shared" si="168"/>
        <v>20</v>
      </c>
      <c r="F223" s="48">
        <v>1.5</v>
      </c>
      <c r="G223" s="48">
        <v>10.199999999999999</v>
      </c>
      <c r="H223" s="48">
        <v>-7.2</v>
      </c>
      <c r="I223" s="42">
        <v>1013</v>
      </c>
      <c r="J223" s="12">
        <f t="shared" si="163"/>
        <v>101.3</v>
      </c>
      <c r="K223" s="5">
        <f t="shared" si="169"/>
        <v>101.0984263372235</v>
      </c>
      <c r="L223" s="41">
        <v>8</v>
      </c>
      <c r="M223" s="12">
        <f t="shared" si="164"/>
        <v>2.2216</v>
      </c>
      <c r="N223" s="14">
        <f t="shared" si="170"/>
        <v>10</v>
      </c>
      <c r="O223" s="5">
        <f t="shared" si="171"/>
        <v>1.6611554395399484</v>
      </c>
      <c r="P223" s="48">
        <v>8</v>
      </c>
      <c r="Q223" s="10">
        <f t="shared" si="157"/>
        <v>0.76489811189461376</v>
      </c>
      <c r="R223" s="5">
        <f t="shared" si="158"/>
        <v>12.382660023620767</v>
      </c>
      <c r="S223" s="6">
        <f t="shared" si="159"/>
        <v>14.692010359327965</v>
      </c>
      <c r="T223" s="5">
        <f t="shared" si="172"/>
        <v>0.78780147325275107</v>
      </c>
      <c r="U223" s="41">
        <v>60</v>
      </c>
      <c r="V223" s="5">
        <f t="shared" si="173"/>
        <v>0.68078699849752289</v>
      </c>
      <c r="W223" s="7">
        <f t="shared" si="174"/>
        <v>0.40847219909851373</v>
      </c>
      <c r="X223" s="7">
        <f t="shared" si="175"/>
        <v>0.27231479939900916</v>
      </c>
      <c r="Y223" s="7">
        <f t="shared" si="176"/>
        <v>0.25052343825151269</v>
      </c>
      <c r="Z223" s="8">
        <v>0.23</v>
      </c>
      <c r="AA223" s="6">
        <f t="shared" si="177"/>
        <v>9.534648218187991</v>
      </c>
      <c r="AB223" s="6">
        <f t="shared" si="160"/>
        <v>5.5392722640223493</v>
      </c>
      <c r="AC223" s="18">
        <f t="shared" si="178"/>
        <v>-0.59341194567807209</v>
      </c>
      <c r="AD223" s="19">
        <f t="shared" si="165"/>
        <v>3.6666260005479447</v>
      </c>
      <c r="AE223" s="19">
        <f t="shared" si="179"/>
        <v>0.31368198988529683</v>
      </c>
      <c r="AF223" s="19">
        <f t="shared" si="180"/>
        <v>17.972654129692888</v>
      </c>
      <c r="AG223" s="20">
        <f t="shared" si="181"/>
        <v>1.3690680299925733</v>
      </c>
      <c r="AH223" s="19">
        <f t="shared" si="182"/>
        <v>78.441819984864452</v>
      </c>
      <c r="AI223" s="19">
        <f t="shared" si="183"/>
        <v>10.45890933131526</v>
      </c>
      <c r="AJ223" s="19">
        <f t="shared" si="184"/>
        <v>0.97088845741300833</v>
      </c>
      <c r="AK223" s="21">
        <f t="shared" si="166"/>
        <v>467.63411347736496</v>
      </c>
      <c r="AL223" s="19">
        <f t="shared" si="185"/>
        <v>7.987190658193394</v>
      </c>
      <c r="AM223" s="19">
        <f t="shared" si="186"/>
        <v>19.578905063070316</v>
      </c>
      <c r="AN223" s="22">
        <f t="shared" si="187"/>
        <v>2.4974585</v>
      </c>
      <c r="AO223" s="23">
        <f t="shared" si="188"/>
        <v>4.8923166920638375E-2</v>
      </c>
      <c r="AP223" s="23">
        <f t="shared" si="189"/>
        <v>0.10998478666666667</v>
      </c>
      <c r="AQ223" s="23">
        <f t="shared" si="161"/>
        <v>0.17210340772357785</v>
      </c>
      <c r="AR223" s="24">
        <f t="shared" si="190"/>
        <v>0.22134517986983873</v>
      </c>
      <c r="AS223" s="24">
        <f t="shared" si="191"/>
        <v>0.49760888184467339</v>
      </c>
      <c r="AT223" s="25">
        <f t="shared" si="192"/>
        <v>3.9953759541656417</v>
      </c>
      <c r="AU223" s="25">
        <f t="shared" si="155"/>
        <v>7.0000000000000007E-2</v>
      </c>
      <c r="AV223" s="25">
        <f t="shared" si="193"/>
        <v>3.9253759541656419</v>
      </c>
      <c r="AW223" s="23">
        <f t="shared" si="194"/>
        <v>5.4424459249579673</v>
      </c>
      <c r="AX223" s="24">
        <f t="shared" si="195"/>
        <v>0.34789889266689866</v>
      </c>
      <c r="AY223" s="24">
        <f t="shared" si="162"/>
        <v>0.73748550799275236</v>
      </c>
      <c r="AZ223" s="15"/>
      <c r="BB223" s="35">
        <f t="shared" si="196"/>
        <v>1.0853844006596511</v>
      </c>
    </row>
    <row r="224" spans="1:54" ht="15.75" thickBot="1" x14ac:dyDescent="0.3">
      <c r="A224" s="31">
        <v>215</v>
      </c>
      <c r="B224" s="32">
        <f t="shared" si="156"/>
        <v>2</v>
      </c>
      <c r="C224" s="32">
        <v>215</v>
      </c>
      <c r="D224" s="3">
        <f t="shared" si="167"/>
        <v>-34</v>
      </c>
      <c r="E224" s="4">
        <f t="shared" si="168"/>
        <v>20</v>
      </c>
      <c r="F224" s="48">
        <v>4</v>
      </c>
      <c r="G224" s="48">
        <v>12.9</v>
      </c>
      <c r="H224" s="48">
        <v>-4.8</v>
      </c>
      <c r="I224" s="42">
        <v>1013</v>
      </c>
      <c r="J224" s="12">
        <f t="shared" si="163"/>
        <v>101.3</v>
      </c>
      <c r="K224" s="5">
        <f t="shared" si="169"/>
        <v>101.0984263372235</v>
      </c>
      <c r="L224" s="41">
        <v>8</v>
      </c>
      <c r="M224" s="12">
        <f t="shared" si="164"/>
        <v>2.2216</v>
      </c>
      <c r="N224" s="14">
        <f t="shared" si="170"/>
        <v>10</v>
      </c>
      <c r="O224" s="5">
        <f t="shared" si="171"/>
        <v>1.6611554395399484</v>
      </c>
      <c r="P224" s="48">
        <v>2.2999999999999998</v>
      </c>
      <c r="Q224" s="10">
        <f t="shared" si="157"/>
        <v>0.2193695955352247</v>
      </c>
      <c r="R224" s="5">
        <f t="shared" si="158"/>
        <v>7.1008998723931791</v>
      </c>
      <c r="S224" s="6">
        <f t="shared" si="159"/>
        <v>14.814402213591817</v>
      </c>
      <c r="T224" s="5">
        <f t="shared" si="172"/>
        <v>0.29708752263629634</v>
      </c>
      <c r="U224" s="41">
        <v>54</v>
      </c>
      <c r="V224" s="5">
        <f t="shared" si="173"/>
        <v>0.8132611105188422</v>
      </c>
      <c r="W224" s="7">
        <f t="shared" si="174"/>
        <v>0.4391609996801748</v>
      </c>
      <c r="X224" s="7">
        <f t="shared" si="175"/>
        <v>0.3741001108386674</v>
      </c>
      <c r="Y224" s="7">
        <f t="shared" si="176"/>
        <v>0.24722308695730699</v>
      </c>
      <c r="Z224" s="8">
        <v>0.23</v>
      </c>
      <c r="AA224" s="6">
        <f t="shared" si="177"/>
        <v>5.4676929017427485</v>
      </c>
      <c r="AB224" s="6">
        <f t="shared" si="160"/>
        <v>2.1392258611277808</v>
      </c>
      <c r="AC224" s="18">
        <f t="shared" si="178"/>
        <v>-0.59341194567807209</v>
      </c>
      <c r="AD224" s="19">
        <f t="shared" si="165"/>
        <v>3.6838402071232874</v>
      </c>
      <c r="AE224" s="19">
        <f t="shared" si="179"/>
        <v>0.30922095532751415</v>
      </c>
      <c r="AF224" s="19">
        <f t="shared" si="180"/>
        <v>17.717055677269929</v>
      </c>
      <c r="AG224" s="20">
        <f t="shared" si="181"/>
        <v>1.3724294619519339</v>
      </c>
      <c r="AH224" s="19">
        <f t="shared" si="182"/>
        <v>78.634415849256214</v>
      </c>
      <c r="AI224" s="19">
        <f t="shared" si="183"/>
        <v>10.484588779900829</v>
      </c>
      <c r="AJ224" s="19">
        <f t="shared" si="184"/>
        <v>0.97116036111288762</v>
      </c>
      <c r="AK224" s="21">
        <f t="shared" si="166"/>
        <v>471.529741431996</v>
      </c>
      <c r="AL224" s="19">
        <f t="shared" si="185"/>
        <v>8.0537279836584919</v>
      </c>
      <c r="AM224" s="19">
        <f t="shared" si="186"/>
        <v>19.74200721427481</v>
      </c>
      <c r="AN224" s="22">
        <f t="shared" si="187"/>
        <v>2.4915560000000001</v>
      </c>
      <c r="AO224" s="23">
        <f t="shared" si="188"/>
        <v>5.7238377611432606E-2</v>
      </c>
      <c r="AP224" s="23">
        <f t="shared" si="189"/>
        <v>4.1244295E-2</v>
      </c>
      <c r="AQ224" s="23">
        <f t="shared" si="161"/>
        <v>6.4538777896341701E-2</v>
      </c>
      <c r="AR224" s="24">
        <f t="shared" si="190"/>
        <v>0.47002557559146207</v>
      </c>
      <c r="AS224" s="24">
        <f t="shared" si="191"/>
        <v>0.33868663484562134</v>
      </c>
      <c r="AT224" s="25">
        <f t="shared" si="192"/>
        <v>3.3284670406149677</v>
      </c>
      <c r="AU224" s="25">
        <f t="shared" si="155"/>
        <v>0.22400000000000003</v>
      </c>
      <c r="AV224" s="25">
        <f t="shared" si="193"/>
        <v>3.1044670406149675</v>
      </c>
      <c r="AW224" s="23">
        <f t="shared" si="194"/>
        <v>5.3933618166881443</v>
      </c>
      <c r="AX224" s="24">
        <f t="shared" si="195"/>
        <v>0.58564965333702024</v>
      </c>
      <c r="AY224" s="24">
        <f t="shared" si="162"/>
        <v>0.68335354543134819</v>
      </c>
      <c r="AZ224" s="15"/>
      <c r="BB224" s="35">
        <f t="shared" si="196"/>
        <v>1.2690031987683685</v>
      </c>
    </row>
    <row r="225" spans="1:54" ht="15.75" thickBot="1" x14ac:dyDescent="0.3">
      <c r="A225" s="31">
        <v>216</v>
      </c>
      <c r="B225" s="32">
        <f t="shared" si="156"/>
        <v>3</v>
      </c>
      <c r="C225" s="32">
        <v>216</v>
      </c>
      <c r="D225" s="3">
        <f t="shared" si="167"/>
        <v>-34</v>
      </c>
      <c r="E225" s="4">
        <f t="shared" si="168"/>
        <v>20</v>
      </c>
      <c r="F225" s="48">
        <v>4.7</v>
      </c>
      <c r="G225" s="48">
        <v>14.2</v>
      </c>
      <c r="H225" s="48">
        <v>-4.8</v>
      </c>
      <c r="I225" s="42">
        <v>1013</v>
      </c>
      <c r="J225" s="12">
        <f t="shared" si="163"/>
        <v>101.3</v>
      </c>
      <c r="K225" s="5">
        <f t="shared" si="169"/>
        <v>101.0984263372235</v>
      </c>
      <c r="L225" s="41">
        <v>5</v>
      </c>
      <c r="M225" s="12">
        <f t="shared" si="164"/>
        <v>1.3885000000000001</v>
      </c>
      <c r="N225" s="14">
        <f t="shared" si="170"/>
        <v>10</v>
      </c>
      <c r="O225" s="5">
        <f t="shared" si="171"/>
        <v>1.0382221497124677</v>
      </c>
      <c r="P225" s="48">
        <v>7.2</v>
      </c>
      <c r="Q225" s="10">
        <f t="shared" si="157"/>
        <v>0.68501885244740346</v>
      </c>
      <c r="R225" s="5">
        <f t="shared" si="158"/>
        <v>11.795819753437652</v>
      </c>
      <c r="S225" s="6">
        <f t="shared" si="159"/>
        <v>14.939143161644319</v>
      </c>
      <c r="T225" s="5">
        <f t="shared" si="172"/>
        <v>0.71594846135660639</v>
      </c>
      <c r="U225" s="41">
        <v>70</v>
      </c>
      <c r="V225" s="5">
        <f t="shared" si="173"/>
        <v>0.85421138401007013</v>
      </c>
      <c r="W225" s="7">
        <f t="shared" si="174"/>
        <v>0.59794796880704904</v>
      </c>
      <c r="X225" s="7">
        <f t="shared" si="175"/>
        <v>0.25626341520302109</v>
      </c>
      <c r="Y225" s="7">
        <f t="shared" si="176"/>
        <v>0.23174206639410599</v>
      </c>
      <c r="Z225" s="8">
        <v>0.23</v>
      </c>
      <c r="AA225" s="6">
        <f t="shared" si="177"/>
        <v>9.082781210146992</v>
      </c>
      <c r="AB225" s="6">
        <f t="shared" si="160"/>
        <v>4.8823208182506468</v>
      </c>
      <c r="AC225" s="18">
        <f t="shared" si="178"/>
        <v>-0.59341194567807209</v>
      </c>
      <c r="AD225" s="19">
        <f t="shared" si="165"/>
        <v>3.7010544136986296</v>
      </c>
      <c r="AE225" s="19">
        <f t="shared" si="179"/>
        <v>0.30467629617545394</v>
      </c>
      <c r="AF225" s="19">
        <f t="shared" si="180"/>
        <v>17.456665888531376</v>
      </c>
      <c r="AG225" s="20">
        <f t="shared" si="181"/>
        <v>1.3758421285920777</v>
      </c>
      <c r="AH225" s="19">
        <f t="shared" si="182"/>
        <v>78.829947244621536</v>
      </c>
      <c r="AI225" s="19">
        <f t="shared" si="183"/>
        <v>10.510659632616205</v>
      </c>
      <c r="AJ225" s="19">
        <f t="shared" si="184"/>
        <v>0.97143993393760208</v>
      </c>
      <c r="AK225" s="21">
        <f t="shared" si="166"/>
        <v>475.50013903111164</v>
      </c>
      <c r="AL225" s="19">
        <f t="shared" si="185"/>
        <v>8.1215423746513871</v>
      </c>
      <c r="AM225" s="19">
        <f t="shared" si="186"/>
        <v>19.908239820954584</v>
      </c>
      <c r="AN225" s="22">
        <f t="shared" si="187"/>
        <v>2.4899032999999999</v>
      </c>
      <c r="AO225" s="23">
        <f t="shared" si="188"/>
        <v>5.9773209679551721E-2</v>
      </c>
      <c r="AP225" s="23">
        <f t="shared" si="189"/>
        <v>3.5101527659574465E-2</v>
      </c>
      <c r="AQ225" s="23">
        <f t="shared" si="161"/>
        <v>4.7492210051245577E-2</v>
      </c>
      <c r="AR225" s="24">
        <f t="shared" si="190"/>
        <v>0.55724584707321156</v>
      </c>
      <c r="AS225" s="24">
        <f t="shared" si="191"/>
        <v>0.32723992268587898</v>
      </c>
      <c r="AT225" s="25">
        <f t="shared" si="192"/>
        <v>4.2004603918963452</v>
      </c>
      <c r="AU225" s="25">
        <f t="shared" si="155"/>
        <v>0.4830000000000001</v>
      </c>
      <c r="AV225" s="25">
        <f t="shared" si="193"/>
        <v>3.7174603918963451</v>
      </c>
      <c r="AW225" s="23">
        <f t="shared" si="194"/>
        <v>3.3623603265247248</v>
      </c>
      <c r="AX225" s="24">
        <f t="shared" si="195"/>
        <v>0.83197583016311993</v>
      </c>
      <c r="AY225" s="24">
        <f t="shared" si="162"/>
        <v>0.28196625988480001</v>
      </c>
      <c r="AZ225" s="15"/>
      <c r="BB225" s="35">
        <f t="shared" si="196"/>
        <v>1.11394209004792</v>
      </c>
    </row>
    <row r="226" spans="1:54" ht="15.75" thickBot="1" x14ac:dyDescent="0.3">
      <c r="A226" s="31">
        <v>217</v>
      </c>
      <c r="B226" s="32">
        <f t="shared" si="156"/>
        <v>4</v>
      </c>
      <c r="C226" s="32">
        <v>217</v>
      </c>
      <c r="D226" s="3">
        <f t="shared" si="167"/>
        <v>-34</v>
      </c>
      <c r="E226" s="4">
        <f t="shared" si="168"/>
        <v>20</v>
      </c>
      <c r="F226" s="48">
        <v>10.9</v>
      </c>
      <c r="G226" s="48">
        <v>19.2</v>
      </c>
      <c r="H226" s="48">
        <v>2.5</v>
      </c>
      <c r="I226" s="42">
        <v>1013</v>
      </c>
      <c r="J226" s="12">
        <f t="shared" si="163"/>
        <v>101.3</v>
      </c>
      <c r="K226" s="5">
        <f t="shared" si="169"/>
        <v>101.0984263372235</v>
      </c>
      <c r="L226" s="41">
        <v>8</v>
      </c>
      <c r="M226" s="12">
        <f t="shared" si="164"/>
        <v>2.2216</v>
      </c>
      <c r="N226" s="14">
        <f t="shared" si="170"/>
        <v>10</v>
      </c>
      <c r="O226" s="5">
        <f t="shared" si="171"/>
        <v>1.6611554395399484</v>
      </c>
      <c r="P226" s="48">
        <v>1.4</v>
      </c>
      <c r="Q226" s="10">
        <f t="shared" si="157"/>
        <v>0.13286374918589142</v>
      </c>
      <c r="R226" s="5">
        <f t="shared" si="158"/>
        <v>6.353175793314799</v>
      </c>
      <c r="S226" s="6">
        <f t="shared" si="159"/>
        <v>15.066191171278756</v>
      </c>
      <c r="T226" s="5">
        <f t="shared" si="172"/>
        <v>0.219273761594452</v>
      </c>
      <c r="U226" s="41">
        <v>53</v>
      </c>
      <c r="V226" s="5">
        <f t="shared" si="173"/>
        <v>1.3040138150036107</v>
      </c>
      <c r="W226" s="7">
        <f t="shared" si="174"/>
        <v>0.69112732195191373</v>
      </c>
      <c r="X226" s="7">
        <f t="shared" si="175"/>
        <v>0.61288649305169696</v>
      </c>
      <c r="Y226" s="7">
        <f t="shared" si="176"/>
        <v>0.22361230515961961</v>
      </c>
      <c r="Z226" s="8">
        <v>0.23</v>
      </c>
      <c r="AA226" s="6">
        <f t="shared" si="177"/>
        <v>4.8919453608523957</v>
      </c>
      <c r="AB226" s="6">
        <f t="shared" si="160"/>
        <v>1.5720438534682735</v>
      </c>
      <c r="AC226" s="18">
        <f t="shared" si="178"/>
        <v>-0.59341194567807209</v>
      </c>
      <c r="AD226" s="19">
        <f t="shared" si="165"/>
        <v>3.7182686202739723</v>
      </c>
      <c r="AE226" s="19">
        <f t="shared" si="179"/>
        <v>0.30004947626578093</v>
      </c>
      <c r="AF226" s="19">
        <f t="shared" si="180"/>
        <v>17.191568635140012</v>
      </c>
      <c r="AG226" s="20">
        <f t="shared" si="181"/>
        <v>1.3793045325177729</v>
      </c>
      <c r="AH226" s="19">
        <f t="shared" si="182"/>
        <v>79.028328376533395</v>
      </c>
      <c r="AI226" s="19">
        <f t="shared" si="183"/>
        <v>10.537110450204453</v>
      </c>
      <c r="AJ226" s="19">
        <f t="shared" si="184"/>
        <v>0.97172710192029277</v>
      </c>
      <c r="AK226" s="21">
        <f t="shared" si="166"/>
        <v>479.54396842555138</v>
      </c>
      <c r="AL226" s="19">
        <f t="shared" si="185"/>
        <v>8.1906109807084189</v>
      </c>
      <c r="AM226" s="19">
        <f t="shared" si="186"/>
        <v>20.077546870040987</v>
      </c>
      <c r="AN226" s="22">
        <f t="shared" si="187"/>
        <v>2.4752651000000001</v>
      </c>
      <c r="AO226" s="23">
        <f t="shared" si="188"/>
        <v>8.6746226560239309E-2</v>
      </c>
      <c r="AP226" s="23">
        <f t="shared" si="189"/>
        <v>1.5135521100917431E-2</v>
      </c>
      <c r="AQ226" s="23">
        <f t="shared" si="161"/>
        <v>2.3683955191318055E-2</v>
      </c>
      <c r="AR226" s="24">
        <f t="shared" si="190"/>
        <v>0.7855300533272549</v>
      </c>
      <c r="AS226" s="24">
        <f t="shared" si="191"/>
        <v>0.13705964131227177</v>
      </c>
      <c r="AT226" s="25">
        <f t="shared" si="192"/>
        <v>3.319901507384122</v>
      </c>
      <c r="AU226" s="25">
        <f t="shared" ref="AU226:AU289" si="197">0.07*(F227-F225)</f>
        <v>0.3570000000000001</v>
      </c>
      <c r="AV226" s="25">
        <f t="shared" si="193"/>
        <v>2.9629015073841218</v>
      </c>
      <c r="AW226" s="23">
        <f t="shared" si="194"/>
        <v>5.2623720365573865</v>
      </c>
      <c r="AX226" s="24">
        <f t="shared" si="195"/>
        <v>0.94028238797486896</v>
      </c>
      <c r="AY226" s="24">
        <f t="shared" si="162"/>
        <v>0.44204979109051629</v>
      </c>
      <c r="AZ226" s="15"/>
      <c r="BB226" s="35">
        <f t="shared" si="196"/>
        <v>1.3823321790653853</v>
      </c>
    </row>
    <row r="227" spans="1:54" ht="15.75" thickBot="1" x14ac:dyDescent="0.3">
      <c r="A227" s="31">
        <v>218</v>
      </c>
      <c r="B227" s="32">
        <f t="shared" si="156"/>
        <v>5</v>
      </c>
      <c r="C227" s="32">
        <v>218</v>
      </c>
      <c r="D227" s="3">
        <f t="shared" si="167"/>
        <v>-34</v>
      </c>
      <c r="E227" s="4">
        <f t="shared" si="168"/>
        <v>20</v>
      </c>
      <c r="F227" s="48">
        <v>9.8000000000000007</v>
      </c>
      <c r="G227" s="48">
        <v>18</v>
      </c>
      <c r="H227" s="48">
        <v>1.5</v>
      </c>
      <c r="I227" s="42">
        <v>1013</v>
      </c>
      <c r="J227" s="12">
        <f t="shared" si="163"/>
        <v>101.3</v>
      </c>
      <c r="K227" s="5">
        <f t="shared" si="169"/>
        <v>101.0984263372235</v>
      </c>
      <c r="L227" s="41">
        <v>10</v>
      </c>
      <c r="M227" s="12">
        <f t="shared" si="164"/>
        <v>2.7770000000000001</v>
      </c>
      <c r="N227" s="14">
        <f t="shared" si="170"/>
        <v>10</v>
      </c>
      <c r="O227" s="5">
        <f t="shared" si="171"/>
        <v>2.0764442994249355</v>
      </c>
      <c r="P227" s="48">
        <v>4.0999999999999996</v>
      </c>
      <c r="Q227" s="10">
        <f t="shared" si="157"/>
        <v>0.38811313817317566</v>
      </c>
      <c r="R227" s="5">
        <f t="shared" si="158"/>
        <v>8.9920884449932288</v>
      </c>
      <c r="S227" s="6">
        <f t="shared" si="159"/>
        <v>15.19550354361985</v>
      </c>
      <c r="T227" s="5">
        <f t="shared" si="172"/>
        <v>0.44887575728530604</v>
      </c>
      <c r="U227" s="41">
        <v>63</v>
      </c>
      <c r="V227" s="5">
        <f t="shared" si="173"/>
        <v>1.2116020789681186</v>
      </c>
      <c r="W227" s="7">
        <f t="shared" si="174"/>
        <v>0.76330930974991473</v>
      </c>
      <c r="X227" s="7">
        <f t="shared" si="175"/>
        <v>0.44829276921820382</v>
      </c>
      <c r="Y227" s="7">
        <f t="shared" si="176"/>
        <v>0.21768539551182647</v>
      </c>
      <c r="Z227" s="8">
        <v>0.23</v>
      </c>
      <c r="AA227" s="6">
        <f t="shared" si="177"/>
        <v>6.923908102644786</v>
      </c>
      <c r="AB227" s="6">
        <f t="shared" si="160"/>
        <v>3.0843229460419552</v>
      </c>
      <c r="AC227" s="18">
        <f t="shared" si="178"/>
        <v>-0.59341194567807209</v>
      </c>
      <c r="AD227" s="19">
        <f t="shared" si="165"/>
        <v>3.7354828268493145</v>
      </c>
      <c r="AE227" s="19">
        <f t="shared" si="179"/>
        <v>0.29534197040322868</v>
      </c>
      <c r="AF227" s="19">
        <f t="shared" si="180"/>
        <v>16.921848417182677</v>
      </c>
      <c r="AG227" s="20">
        <f t="shared" si="181"/>
        <v>1.3828151953691046</v>
      </c>
      <c r="AH227" s="19">
        <f t="shared" si="182"/>
        <v>79.229474541208077</v>
      </c>
      <c r="AI227" s="19">
        <f t="shared" si="183"/>
        <v>10.563929938827744</v>
      </c>
      <c r="AJ227" s="19">
        <f t="shared" si="184"/>
        <v>0.97202178991064625</v>
      </c>
      <c r="AK227" s="21">
        <f t="shared" si="166"/>
        <v>483.6598705466651</v>
      </c>
      <c r="AL227" s="19">
        <f t="shared" si="185"/>
        <v>8.2609105889370404</v>
      </c>
      <c r="AM227" s="19">
        <f t="shared" si="186"/>
        <v>20.249871460047775</v>
      </c>
      <c r="AN227" s="22">
        <f t="shared" si="187"/>
        <v>2.4778621999999997</v>
      </c>
      <c r="AO227" s="23">
        <f t="shared" si="188"/>
        <v>8.1317959632609974E-2</v>
      </c>
      <c r="AP227" s="23">
        <f t="shared" si="189"/>
        <v>1.6834406122448978E-2</v>
      </c>
      <c r="AQ227" s="23">
        <f t="shared" si="161"/>
        <v>2.8719346375684535E-2</v>
      </c>
      <c r="AR227" s="24">
        <f t="shared" si="190"/>
        <v>0.73900354872810414</v>
      </c>
      <c r="AS227" s="24">
        <f t="shared" si="191"/>
        <v>0.15298817040449914</v>
      </c>
      <c r="AT227" s="25">
        <f t="shared" si="192"/>
        <v>3.8395851566028307</v>
      </c>
      <c r="AU227" s="25">
        <f t="shared" si="197"/>
        <v>-3.5000000000000003E-2</v>
      </c>
      <c r="AV227" s="25">
        <f t="shared" si="193"/>
        <v>3.8745851566028309</v>
      </c>
      <c r="AW227" s="23">
        <f t="shared" si="194"/>
        <v>6.6035331077118089</v>
      </c>
      <c r="AX227" s="24">
        <f t="shared" si="195"/>
        <v>1.155565543789614</v>
      </c>
      <c r="AY227" s="24">
        <f t="shared" si="162"/>
        <v>0.4528933506099414</v>
      </c>
      <c r="AZ227" s="15"/>
      <c r="BB227" s="35">
        <f t="shared" si="196"/>
        <v>1.6084588943995555</v>
      </c>
    </row>
    <row r="228" spans="1:54" ht="15.75" thickBot="1" x14ac:dyDescent="0.3">
      <c r="A228" s="31">
        <v>219</v>
      </c>
      <c r="B228" s="32">
        <f t="shared" si="156"/>
        <v>6</v>
      </c>
      <c r="C228" s="32">
        <v>219</v>
      </c>
      <c r="D228" s="3">
        <f t="shared" si="167"/>
        <v>-34</v>
      </c>
      <c r="E228" s="4">
        <f t="shared" si="168"/>
        <v>20</v>
      </c>
      <c r="F228" s="48">
        <v>10.4</v>
      </c>
      <c r="G228" s="48">
        <v>16.5</v>
      </c>
      <c r="H228" s="48">
        <v>4.2</v>
      </c>
      <c r="I228" s="42">
        <v>1013</v>
      </c>
      <c r="J228" s="12">
        <f t="shared" si="163"/>
        <v>101.3</v>
      </c>
      <c r="K228" s="5">
        <f t="shared" si="169"/>
        <v>101.0984263372235</v>
      </c>
      <c r="L228" s="41">
        <v>11</v>
      </c>
      <c r="M228" s="12">
        <f t="shared" si="164"/>
        <v>3.0547</v>
      </c>
      <c r="N228" s="14">
        <f t="shared" si="170"/>
        <v>10</v>
      </c>
      <c r="O228" s="5">
        <f t="shared" si="171"/>
        <v>2.2840887293674292</v>
      </c>
      <c r="P228" s="48">
        <v>3.9</v>
      </c>
      <c r="Q228" s="10">
        <f t="shared" si="157"/>
        <v>0.36823346364175491</v>
      </c>
      <c r="R228" s="5">
        <f t="shared" si="158"/>
        <v>8.8669018967722657</v>
      </c>
      <c r="S228" s="6">
        <f t="shared" si="159"/>
        <v>15.327036936423188</v>
      </c>
      <c r="T228" s="5">
        <f t="shared" si="172"/>
        <v>0.43099358736431859</v>
      </c>
      <c r="U228" s="41">
        <v>82</v>
      </c>
      <c r="V228" s="5">
        <f t="shared" si="173"/>
        <v>1.2612676507480935</v>
      </c>
      <c r="W228" s="7">
        <f t="shared" si="174"/>
        <v>1.0342394736134366</v>
      </c>
      <c r="X228" s="7">
        <f t="shared" si="175"/>
        <v>0.22702817713465695</v>
      </c>
      <c r="Y228" s="7">
        <f t="shared" si="176"/>
        <v>0.19762340893663963</v>
      </c>
      <c r="Z228" s="8">
        <v>0.23</v>
      </c>
      <c r="AA228" s="6">
        <f t="shared" si="177"/>
        <v>6.8275144605146449</v>
      </c>
      <c r="AB228" s="6">
        <f t="shared" si="160"/>
        <v>2.7052534581287815</v>
      </c>
      <c r="AC228" s="18">
        <f t="shared" si="178"/>
        <v>-0.59341194567807209</v>
      </c>
      <c r="AD228" s="19">
        <f t="shared" si="165"/>
        <v>3.7526970334246572</v>
      </c>
      <c r="AE228" s="19">
        <f t="shared" si="179"/>
        <v>0.29055526335173348</v>
      </c>
      <c r="AF228" s="19">
        <f t="shared" si="180"/>
        <v>16.647590305366489</v>
      </c>
      <c r="AG228" s="20">
        <f t="shared" si="181"/>
        <v>1.386372659235019</v>
      </c>
      <c r="AH228" s="19">
        <f t="shared" si="182"/>
        <v>79.433302206495256</v>
      </c>
      <c r="AI228" s="19">
        <f t="shared" si="183"/>
        <v>10.591106960866034</v>
      </c>
      <c r="AJ228" s="19">
        <f t="shared" si="184"/>
        <v>0.97232392158537784</v>
      </c>
      <c r="AK228" s="21">
        <f t="shared" si="166"/>
        <v>487.84646584791375</v>
      </c>
      <c r="AL228" s="19">
        <f t="shared" si="185"/>
        <v>8.3324176366823668</v>
      </c>
      <c r="AM228" s="19">
        <f t="shared" si="186"/>
        <v>20.425155832120453</v>
      </c>
      <c r="AN228" s="22">
        <f t="shared" si="187"/>
        <v>2.4764455999999999</v>
      </c>
      <c r="AO228" s="23">
        <f t="shared" si="188"/>
        <v>8.4241714655177852E-2</v>
      </c>
      <c r="AP228" s="23">
        <f t="shared" si="189"/>
        <v>1.5863190384615384E-2</v>
      </c>
      <c r="AQ228" s="23">
        <f t="shared" si="161"/>
        <v>2.8182388070180708E-2</v>
      </c>
      <c r="AR228" s="24">
        <f t="shared" si="190"/>
        <v>0.74932076496952249</v>
      </c>
      <c r="AS228" s="24">
        <f t="shared" si="191"/>
        <v>0.14110132969766861</v>
      </c>
      <c r="AT228" s="25">
        <f t="shared" si="192"/>
        <v>4.1222610023858639</v>
      </c>
      <c r="AU228" s="25">
        <f t="shared" si="197"/>
        <v>-0.17500000000000007</v>
      </c>
      <c r="AV228" s="25">
        <f t="shared" si="193"/>
        <v>4.2972610023858637</v>
      </c>
      <c r="AW228" s="23">
        <f t="shared" si="194"/>
        <v>7.2485185346639165</v>
      </c>
      <c r="AX228" s="24">
        <f t="shared" si="195"/>
        <v>1.3002615125409871</v>
      </c>
      <c r="AY228" s="24">
        <f t="shared" si="162"/>
        <v>0.23219888089840132</v>
      </c>
      <c r="AZ228" s="15"/>
      <c r="BB228" s="35">
        <f t="shared" si="196"/>
        <v>1.5324603934393883</v>
      </c>
    </row>
    <row r="229" spans="1:54" ht="15.75" thickBot="1" x14ac:dyDescent="0.3">
      <c r="A229" s="31">
        <v>220</v>
      </c>
      <c r="B229" s="32">
        <f t="shared" si="156"/>
        <v>7</v>
      </c>
      <c r="C229" s="32">
        <v>220</v>
      </c>
      <c r="D229" s="3">
        <f t="shared" si="167"/>
        <v>-34</v>
      </c>
      <c r="E229" s="4">
        <f t="shared" si="168"/>
        <v>20</v>
      </c>
      <c r="F229" s="48">
        <v>7.3</v>
      </c>
      <c r="G229" s="48">
        <v>13.9</v>
      </c>
      <c r="H229" s="48">
        <v>0.8</v>
      </c>
      <c r="I229" s="42">
        <v>1013</v>
      </c>
      <c r="J229" s="12">
        <f t="shared" si="163"/>
        <v>101.3</v>
      </c>
      <c r="K229" s="5">
        <f t="shared" si="169"/>
        <v>101.0984263372235</v>
      </c>
      <c r="L229" s="41">
        <v>12</v>
      </c>
      <c r="M229" s="12">
        <f t="shared" si="164"/>
        <v>3.3323999999999998</v>
      </c>
      <c r="N229" s="14">
        <f t="shared" si="170"/>
        <v>10</v>
      </c>
      <c r="O229" s="5">
        <f t="shared" si="171"/>
        <v>2.4917331593099221</v>
      </c>
      <c r="P229" s="48">
        <v>8.3000000000000007</v>
      </c>
      <c r="Q229" s="10">
        <f t="shared" si="157"/>
        <v>0.78164504970585913</v>
      </c>
      <c r="R229" s="5">
        <f t="shared" si="158"/>
        <v>13.203085257343574</v>
      </c>
      <c r="S229" s="6">
        <f t="shared" si="159"/>
        <v>15.46074738771774</v>
      </c>
      <c r="T229" s="5">
        <f t="shared" si="172"/>
        <v>0.80286568303765338</v>
      </c>
      <c r="U229" s="41">
        <v>59</v>
      </c>
      <c r="V229" s="5">
        <f t="shared" si="173"/>
        <v>1.0226848083313815</v>
      </c>
      <c r="W229" s="7">
        <f t="shared" si="174"/>
        <v>0.60338403691551512</v>
      </c>
      <c r="X229" s="7">
        <f t="shared" si="175"/>
        <v>0.41930077141586641</v>
      </c>
      <c r="Y229" s="7">
        <f t="shared" si="176"/>
        <v>0.23125108219598645</v>
      </c>
      <c r="Z229" s="8">
        <v>0.23</v>
      </c>
      <c r="AA229" s="6">
        <f t="shared" si="177"/>
        <v>10.166375648154553</v>
      </c>
      <c r="AB229" s="6">
        <f t="shared" si="160"/>
        <v>5.6537773005675351</v>
      </c>
      <c r="AC229" s="18">
        <f t="shared" si="178"/>
        <v>-0.59341194567807209</v>
      </c>
      <c r="AD229" s="19">
        <f t="shared" si="165"/>
        <v>3.7699112399999994</v>
      </c>
      <c r="AE229" s="19">
        <f t="shared" si="179"/>
        <v>0.28569084885683288</v>
      </c>
      <c r="AF229" s="19">
        <f t="shared" si="180"/>
        <v>16.368879885006425</v>
      </c>
      <c r="AG229" s="20">
        <f t="shared" si="181"/>
        <v>1.389975487947271</v>
      </c>
      <c r="AH229" s="19">
        <f t="shared" si="182"/>
        <v>79.639729086015848</v>
      </c>
      <c r="AI229" s="19">
        <f t="shared" si="183"/>
        <v>10.618630544802112</v>
      </c>
      <c r="AJ229" s="19">
        <f t="shared" si="184"/>
        <v>0.97263341945781145</v>
      </c>
      <c r="AK229" s="21">
        <f t="shared" si="166"/>
        <v>492.10235505739064</v>
      </c>
      <c r="AL229" s="19">
        <f t="shared" si="185"/>
        <v>8.405108224380232</v>
      </c>
      <c r="AM229" s="19">
        <f t="shared" si="186"/>
        <v>20.603341401542831</v>
      </c>
      <c r="AN229" s="22">
        <f t="shared" si="187"/>
        <v>2.4837647</v>
      </c>
      <c r="AO229" s="23">
        <f t="shared" si="188"/>
        <v>7.0048824762741116E-2</v>
      </c>
      <c r="AP229" s="23">
        <f t="shared" si="189"/>
        <v>2.2599613698630137E-2</v>
      </c>
      <c r="AQ229" s="23">
        <f t="shared" si="161"/>
        <v>4.1745764024390439E-2</v>
      </c>
      <c r="AR229" s="24">
        <f t="shared" si="190"/>
        <v>0.62658511044860421</v>
      </c>
      <c r="AS229" s="24">
        <f t="shared" si="191"/>
        <v>0.2021530196033203</v>
      </c>
      <c r="AT229" s="25">
        <f t="shared" si="192"/>
        <v>4.5125983475870175</v>
      </c>
      <c r="AU229" s="25">
        <f t="shared" si="197"/>
        <v>-0.46200000000000008</v>
      </c>
      <c r="AV229" s="25">
        <f t="shared" si="193"/>
        <v>4.9745983475870172</v>
      </c>
      <c r="AW229" s="23">
        <f t="shared" si="194"/>
        <v>7.9948657517965422</v>
      </c>
      <c r="AX229" s="24">
        <f t="shared" si="195"/>
        <v>1.254953520782486</v>
      </c>
      <c r="AY229" s="24">
        <f t="shared" si="162"/>
        <v>0.67766814265509745</v>
      </c>
      <c r="AZ229" s="15"/>
      <c r="BB229" s="35">
        <f t="shared" si="196"/>
        <v>1.9326216634375835</v>
      </c>
    </row>
    <row r="230" spans="1:54" ht="15.75" thickBot="1" x14ac:dyDescent="0.3">
      <c r="A230" s="31">
        <v>221</v>
      </c>
      <c r="B230" s="32">
        <f t="shared" si="156"/>
        <v>8</v>
      </c>
      <c r="C230" s="32">
        <v>221</v>
      </c>
      <c r="D230" s="3">
        <f t="shared" si="167"/>
        <v>-34</v>
      </c>
      <c r="E230" s="4">
        <f t="shared" si="168"/>
        <v>20</v>
      </c>
      <c r="F230" s="48">
        <v>3.8</v>
      </c>
      <c r="G230" s="48">
        <v>15.2</v>
      </c>
      <c r="H230" s="48">
        <v>-7.6</v>
      </c>
      <c r="I230" s="42">
        <v>1013</v>
      </c>
      <c r="J230" s="12">
        <f t="shared" si="163"/>
        <v>101.3</v>
      </c>
      <c r="K230" s="5">
        <f t="shared" si="169"/>
        <v>101.0984263372235</v>
      </c>
      <c r="L230" s="41">
        <v>16</v>
      </c>
      <c r="M230" s="12">
        <f t="shared" si="164"/>
        <v>4.4432</v>
      </c>
      <c r="N230" s="14">
        <f t="shared" si="170"/>
        <v>10</v>
      </c>
      <c r="O230" s="5">
        <f t="shared" si="171"/>
        <v>3.3223108790798968</v>
      </c>
      <c r="P230" s="48">
        <v>8.6</v>
      </c>
      <c r="Q230" s="10">
        <f t="shared" si="157"/>
        <v>0.80777797052948563</v>
      </c>
      <c r="R230" s="5">
        <f t="shared" si="158"/>
        <v>13.590669817207409</v>
      </c>
      <c r="S230" s="6">
        <f t="shared" si="159"/>
        <v>15.596590339724646</v>
      </c>
      <c r="T230" s="5">
        <f t="shared" si="172"/>
        <v>0.82637277466338344</v>
      </c>
      <c r="U230" s="41">
        <v>47</v>
      </c>
      <c r="V230" s="5">
        <f t="shared" si="173"/>
        <v>0.8018837929920265</v>
      </c>
      <c r="W230" s="7">
        <f t="shared" si="174"/>
        <v>0.37688538270625244</v>
      </c>
      <c r="X230" s="7">
        <f t="shared" si="175"/>
        <v>0.42499841028577406</v>
      </c>
      <c r="Y230" s="7">
        <f t="shared" si="176"/>
        <v>0.2540526120173362</v>
      </c>
      <c r="Z230" s="8">
        <v>0.23</v>
      </c>
      <c r="AA230" s="6">
        <f t="shared" si="177"/>
        <v>10.464815759249705</v>
      </c>
      <c r="AB230" s="6">
        <f t="shared" si="160"/>
        <v>6.1173185898056515</v>
      </c>
      <c r="AC230" s="18">
        <f t="shared" si="178"/>
        <v>-0.59341194567807209</v>
      </c>
      <c r="AD230" s="19">
        <f t="shared" si="165"/>
        <v>3.7871254465753421</v>
      </c>
      <c r="AE230" s="19">
        <f t="shared" si="179"/>
        <v>0.28075022870140121</v>
      </c>
      <c r="AF230" s="19">
        <f t="shared" si="180"/>
        <v>16.085803201922921</v>
      </c>
      <c r="AG230" s="20">
        <f t="shared" si="181"/>
        <v>1.3936222682557675</v>
      </c>
      <c r="AH230" s="19">
        <f t="shared" si="182"/>
        <v>79.848674206504128</v>
      </c>
      <c r="AI230" s="19">
        <f t="shared" si="183"/>
        <v>10.646489894200551</v>
      </c>
      <c r="AJ230" s="19">
        <f t="shared" si="184"/>
        <v>0.97295020488656947</v>
      </c>
      <c r="AK230" s="21">
        <f t="shared" si="166"/>
        <v>496.42611993913573</v>
      </c>
      <c r="AL230" s="19">
        <f t="shared" si="185"/>
        <v>8.4789581285604392</v>
      </c>
      <c r="AM230" s="19">
        <f t="shared" si="186"/>
        <v>20.784368789611737</v>
      </c>
      <c r="AN230" s="22">
        <f t="shared" si="187"/>
        <v>2.4920282</v>
      </c>
      <c r="AO230" s="23">
        <f t="shared" si="188"/>
        <v>5.653129955974498E-2</v>
      </c>
      <c r="AP230" s="23">
        <f t="shared" si="189"/>
        <v>4.3415047368421056E-2</v>
      </c>
      <c r="AQ230" s="23">
        <f t="shared" si="161"/>
        <v>9.2456063992298318E-2</v>
      </c>
      <c r="AR230" s="24">
        <f t="shared" si="190"/>
        <v>0.37943687445679136</v>
      </c>
      <c r="AS230" s="24">
        <f t="shared" si="191"/>
        <v>0.29140087006946463</v>
      </c>
      <c r="AT230" s="25">
        <f t="shared" si="192"/>
        <v>4.3474971694440532</v>
      </c>
      <c r="AU230" s="25">
        <f t="shared" si="197"/>
        <v>-3.5000000000000003E-2</v>
      </c>
      <c r="AV230" s="25">
        <f t="shared" si="193"/>
        <v>4.3824971694440533</v>
      </c>
      <c r="AW230" s="23">
        <f t="shared" si="194"/>
        <v>10.794511881487029</v>
      </c>
      <c r="AX230" s="24">
        <f t="shared" si="195"/>
        <v>0.66728018097451181</v>
      </c>
      <c r="AY230" s="24">
        <f t="shared" si="162"/>
        <v>1.3368453150581756</v>
      </c>
      <c r="AZ230" s="15"/>
      <c r="BB230" s="35">
        <f t="shared" si="196"/>
        <v>2.0041254960326875</v>
      </c>
    </row>
    <row r="231" spans="1:54" ht="15.75" thickBot="1" x14ac:dyDescent="0.3">
      <c r="A231" s="31">
        <v>222</v>
      </c>
      <c r="B231" s="32">
        <f t="shared" si="156"/>
        <v>9</v>
      </c>
      <c r="C231" s="32">
        <v>222</v>
      </c>
      <c r="D231" s="3">
        <f t="shared" si="167"/>
        <v>-34</v>
      </c>
      <c r="E231" s="4">
        <f t="shared" si="168"/>
        <v>20</v>
      </c>
      <c r="F231" s="48">
        <v>6.8</v>
      </c>
      <c r="G231" s="48">
        <v>11.7</v>
      </c>
      <c r="H231" s="48">
        <v>1.8</v>
      </c>
      <c r="I231" s="42">
        <v>1013</v>
      </c>
      <c r="J231" s="12">
        <f t="shared" si="163"/>
        <v>101.3</v>
      </c>
      <c r="K231" s="5">
        <f t="shared" si="169"/>
        <v>101.0984263372235</v>
      </c>
      <c r="L231" s="41">
        <v>8</v>
      </c>
      <c r="M231" s="12">
        <f t="shared" si="164"/>
        <v>2.2216</v>
      </c>
      <c r="N231" s="14">
        <f t="shared" si="170"/>
        <v>10</v>
      </c>
      <c r="O231" s="5">
        <f t="shared" si="171"/>
        <v>1.6611554395399484</v>
      </c>
      <c r="P231" s="48">
        <v>0</v>
      </c>
      <c r="Q231" s="10">
        <f t="shared" si="157"/>
        <v>0</v>
      </c>
      <c r="R231" s="5">
        <f t="shared" si="158"/>
        <v>5.2420444639473178</v>
      </c>
      <c r="S231" s="6">
        <f t="shared" si="159"/>
        <v>15.734520662984268</v>
      </c>
      <c r="T231" s="5">
        <f t="shared" si="172"/>
        <v>9.9760127931769804E-2</v>
      </c>
      <c r="U231" s="41">
        <v>56</v>
      </c>
      <c r="V231" s="5">
        <f t="shared" si="173"/>
        <v>0.98818261572420207</v>
      </c>
      <c r="W231" s="7">
        <f t="shared" si="174"/>
        <v>0.55338226480555319</v>
      </c>
      <c r="X231" s="7">
        <f t="shared" si="175"/>
        <v>0.43480035091864888</v>
      </c>
      <c r="Y231" s="7">
        <f t="shared" si="176"/>
        <v>0.23585446533725588</v>
      </c>
      <c r="Z231" s="8">
        <v>0.23</v>
      </c>
      <c r="AA231" s="6">
        <f t="shared" si="177"/>
        <v>4.0363742372394347</v>
      </c>
      <c r="AB231" s="6">
        <f t="shared" si="160"/>
        <v>0.70939616029219499</v>
      </c>
      <c r="AC231" s="18">
        <f t="shared" si="178"/>
        <v>-0.59341194567807209</v>
      </c>
      <c r="AD231" s="19">
        <f t="shared" si="165"/>
        <v>3.8043396531506843</v>
      </c>
      <c r="AE231" s="19">
        <f t="shared" si="179"/>
        <v>0.27573491179669962</v>
      </c>
      <c r="AF231" s="19">
        <f t="shared" si="180"/>
        <v>15.798446710362903</v>
      </c>
      <c r="AG231" s="20">
        <f t="shared" si="181"/>
        <v>1.3973116108866794</v>
      </c>
      <c r="AH231" s="19">
        <f t="shared" si="182"/>
        <v>80.060057968433071</v>
      </c>
      <c r="AI231" s="19">
        <f t="shared" si="183"/>
        <v>10.674674395791076</v>
      </c>
      <c r="AJ231" s="19">
        <f t="shared" si="184"/>
        <v>0.97327419808338556</v>
      </c>
      <c r="AK231" s="21">
        <f t="shared" si="166"/>
        <v>500.81632406107934</v>
      </c>
      <c r="AL231" s="19">
        <f t="shared" si="185"/>
        <v>8.5539428149632357</v>
      </c>
      <c r="AM231" s="19">
        <f t="shared" si="186"/>
        <v>20.968177855789271</v>
      </c>
      <c r="AN231" s="22">
        <f t="shared" si="187"/>
        <v>2.4849451999999999</v>
      </c>
      <c r="AO231" s="23">
        <f t="shared" si="188"/>
        <v>6.7963166438523154E-2</v>
      </c>
      <c r="AP231" s="23">
        <f t="shared" si="189"/>
        <v>2.4261350000000001E-2</v>
      </c>
      <c r="AQ231" s="23">
        <f t="shared" si="161"/>
        <v>3.7963986997848059E-2</v>
      </c>
      <c r="AR231" s="24">
        <f t="shared" si="190"/>
        <v>0.64160287739014499</v>
      </c>
      <c r="AS231" s="24">
        <f t="shared" si="191"/>
        <v>0.2290380626018938</v>
      </c>
      <c r="AT231" s="25">
        <f t="shared" si="192"/>
        <v>3.3269780769472397</v>
      </c>
      <c r="AU231" s="25">
        <f t="shared" si="197"/>
        <v>0.10500000000000001</v>
      </c>
      <c r="AV231" s="25">
        <f t="shared" si="193"/>
        <v>3.2219780769472397</v>
      </c>
      <c r="AW231" s="23">
        <f t="shared" si="194"/>
        <v>5.3394281985212624</v>
      </c>
      <c r="AX231" s="24">
        <f t="shared" si="195"/>
        <v>0.83190180815951797</v>
      </c>
      <c r="AY231" s="24">
        <f t="shared" si="162"/>
        <v>0.53173138883793358</v>
      </c>
      <c r="AZ231" s="15"/>
      <c r="BB231" s="35">
        <f t="shared" si="196"/>
        <v>1.3636331969974516</v>
      </c>
    </row>
    <row r="232" spans="1:54" ht="15.75" thickBot="1" x14ac:dyDescent="0.3">
      <c r="A232" s="31">
        <v>223</v>
      </c>
      <c r="B232" s="32">
        <f t="shared" si="156"/>
        <v>10</v>
      </c>
      <c r="C232" s="32">
        <v>223</v>
      </c>
      <c r="D232" s="3">
        <f t="shared" si="167"/>
        <v>-34</v>
      </c>
      <c r="E232" s="4">
        <f t="shared" si="168"/>
        <v>20</v>
      </c>
      <c r="F232" s="48">
        <v>5.3</v>
      </c>
      <c r="G232" s="48">
        <v>16.8</v>
      </c>
      <c r="H232" s="48">
        <v>-6.2</v>
      </c>
      <c r="I232" s="42">
        <v>1013</v>
      </c>
      <c r="J232" s="12">
        <f t="shared" si="163"/>
        <v>101.3</v>
      </c>
      <c r="K232" s="5">
        <f t="shared" si="169"/>
        <v>101.0984263372235</v>
      </c>
      <c r="L232" s="41">
        <v>5</v>
      </c>
      <c r="M232" s="12">
        <f t="shared" si="164"/>
        <v>1.3885000000000001</v>
      </c>
      <c r="N232" s="14">
        <f t="shared" si="170"/>
        <v>10</v>
      </c>
      <c r="O232" s="5">
        <f t="shared" si="171"/>
        <v>1.0382221497124677</v>
      </c>
      <c r="P232" s="48">
        <v>8.6999999999999993</v>
      </c>
      <c r="Q232" s="10">
        <f t="shared" si="157"/>
        <v>0.81284302240241146</v>
      </c>
      <c r="R232" s="5">
        <f t="shared" si="158"/>
        <v>13.886405217173785</v>
      </c>
      <c r="S232" s="6">
        <f t="shared" si="159"/>
        <v>15.874492680623272</v>
      </c>
      <c r="T232" s="5">
        <f t="shared" si="172"/>
        <v>0.83092889142007975</v>
      </c>
      <c r="U232" s="41">
        <v>59</v>
      </c>
      <c r="V232" s="5">
        <f t="shared" si="173"/>
        <v>0.89074788989164555</v>
      </c>
      <c r="W232" s="7">
        <f t="shared" si="174"/>
        <v>0.52554125503607085</v>
      </c>
      <c r="X232" s="7">
        <f t="shared" si="175"/>
        <v>0.3652066348555747</v>
      </c>
      <c r="Y232" s="7">
        <f t="shared" si="176"/>
        <v>0.23850808604274434</v>
      </c>
      <c r="Z232" s="8">
        <v>0.23</v>
      </c>
      <c r="AA232" s="6">
        <f t="shared" si="177"/>
        <v>10.692532017223815</v>
      </c>
      <c r="AB232" s="6">
        <f t="shared" si="160"/>
        <v>5.9012097650260102</v>
      </c>
      <c r="AC232" s="18">
        <f t="shared" si="178"/>
        <v>-0.59341194567807209</v>
      </c>
      <c r="AD232" s="19">
        <f t="shared" si="165"/>
        <v>3.821553859726027</v>
      </c>
      <c r="AE232" s="19">
        <f t="shared" si="179"/>
        <v>0.27064641331060357</v>
      </c>
      <c r="AF232" s="19">
        <f t="shared" si="180"/>
        <v>15.506897223050892</v>
      </c>
      <c r="AG232" s="20">
        <f t="shared" si="181"/>
        <v>1.4010421514850679</v>
      </c>
      <c r="AH232" s="19">
        <f t="shared" si="182"/>
        <v>80.273802200022942</v>
      </c>
      <c r="AI232" s="19">
        <f t="shared" si="183"/>
        <v>10.703173626669725</v>
      </c>
      <c r="AJ232" s="19">
        <f t="shared" si="184"/>
        <v>0.97360531812005791</v>
      </c>
      <c r="AK232" s="21">
        <f t="shared" si="166"/>
        <v>505.2715135674423</v>
      </c>
      <c r="AL232" s="19">
        <f t="shared" si="185"/>
        <v>8.6300374517319156</v>
      </c>
      <c r="AM232" s="19">
        <f t="shared" si="186"/>
        <v>21.154707730041675</v>
      </c>
      <c r="AN232" s="22">
        <f t="shared" si="187"/>
        <v>2.4884866999999997</v>
      </c>
      <c r="AO232" s="23">
        <f t="shared" si="188"/>
        <v>6.2021913822704611E-2</v>
      </c>
      <c r="AP232" s="23">
        <f t="shared" si="189"/>
        <v>3.1127769811320757E-2</v>
      </c>
      <c r="AQ232" s="23">
        <f t="shared" si="161"/>
        <v>4.2115733441670612E-2</v>
      </c>
      <c r="AR232" s="24">
        <f t="shared" si="190"/>
        <v>0.5955762920709069</v>
      </c>
      <c r="AS232" s="24">
        <f t="shared" si="191"/>
        <v>0.29890986236991124</v>
      </c>
      <c r="AT232" s="25">
        <f t="shared" si="192"/>
        <v>4.7913222521978049</v>
      </c>
      <c r="AU232" s="25">
        <f t="shared" si="197"/>
        <v>0.11200000000000004</v>
      </c>
      <c r="AV232" s="25">
        <f t="shared" si="193"/>
        <v>4.6793222521978048</v>
      </c>
      <c r="AW232" s="23">
        <f t="shared" si="194"/>
        <v>3.3551164622665026</v>
      </c>
      <c r="AX232" s="24">
        <f t="shared" si="195"/>
        <v>1.1199149251506364</v>
      </c>
      <c r="AY232" s="24">
        <f t="shared" si="162"/>
        <v>0.36625748041615502</v>
      </c>
      <c r="AZ232" s="15"/>
      <c r="BB232" s="35">
        <f t="shared" si="196"/>
        <v>1.4861724055667915</v>
      </c>
    </row>
    <row r="233" spans="1:54" ht="15.75" thickBot="1" x14ac:dyDescent="0.3">
      <c r="A233" s="31">
        <v>224</v>
      </c>
      <c r="B233" s="32">
        <f t="shared" si="156"/>
        <v>11</v>
      </c>
      <c r="C233" s="32">
        <v>224</v>
      </c>
      <c r="D233" s="3">
        <f t="shared" si="167"/>
        <v>-34</v>
      </c>
      <c r="E233" s="4">
        <f t="shared" si="168"/>
        <v>20</v>
      </c>
      <c r="F233" s="48">
        <v>8.4</v>
      </c>
      <c r="G233" s="48">
        <v>20</v>
      </c>
      <c r="H233" s="48">
        <v>-3.2</v>
      </c>
      <c r="I233" s="42">
        <v>1013</v>
      </c>
      <c r="J233" s="12">
        <f t="shared" si="163"/>
        <v>101.3</v>
      </c>
      <c r="K233" s="5">
        <f t="shared" si="169"/>
        <v>101.0984263372235</v>
      </c>
      <c r="L233" s="41">
        <v>5</v>
      </c>
      <c r="M233" s="12">
        <f t="shared" si="164"/>
        <v>1.3885000000000001</v>
      </c>
      <c r="N233" s="14">
        <f t="shared" si="170"/>
        <v>10</v>
      </c>
      <c r="O233" s="5">
        <f t="shared" si="171"/>
        <v>1.0382221497124677</v>
      </c>
      <c r="P233" s="48">
        <v>9.6999999999999993</v>
      </c>
      <c r="Q233" s="10">
        <f t="shared" si="157"/>
        <v>0.90384089287973379</v>
      </c>
      <c r="R233" s="5">
        <f t="shared" si="158"/>
        <v>14.981717602401009</v>
      </c>
      <c r="S233" s="6">
        <f t="shared" si="159"/>
        <v>16.016460192693412</v>
      </c>
      <c r="T233" s="5">
        <f t="shared" si="172"/>
        <v>0.91278331915487787</v>
      </c>
      <c r="U233" s="41">
        <v>45</v>
      </c>
      <c r="V233" s="5">
        <f t="shared" si="173"/>
        <v>1.1023471530619726</v>
      </c>
      <c r="W233" s="7">
        <f t="shared" si="174"/>
        <v>0.4960562188778877</v>
      </c>
      <c r="X233" s="7">
        <f t="shared" si="175"/>
        <v>0.60629093418408497</v>
      </c>
      <c r="Y233" s="7">
        <f t="shared" si="176"/>
        <v>0.24139623795206089</v>
      </c>
      <c r="Z233" s="8">
        <v>0.23</v>
      </c>
      <c r="AA233" s="6">
        <f t="shared" si="177"/>
        <v>11.535922553848778</v>
      </c>
      <c r="AB233" s="6">
        <f t="shared" si="160"/>
        <v>6.8577921409838778</v>
      </c>
      <c r="AC233" s="18">
        <f t="shared" si="178"/>
        <v>-0.59341194567807209</v>
      </c>
      <c r="AD233" s="19">
        <f t="shared" si="165"/>
        <v>3.8387680663013692</v>
      </c>
      <c r="AE233" s="19">
        <f t="shared" si="179"/>
        <v>0.26548625383476165</v>
      </c>
      <c r="AF233" s="19">
        <f t="shared" si="180"/>
        <v>15.211241863470709</v>
      </c>
      <c r="AG233" s="20">
        <f t="shared" si="181"/>
        <v>1.4048125514440806</v>
      </c>
      <c r="AH233" s="19">
        <f t="shared" si="182"/>
        <v>80.48983020475066</v>
      </c>
      <c r="AI233" s="19">
        <f t="shared" si="183"/>
        <v>10.731977360633421</v>
      </c>
      <c r="AJ233" s="19">
        <f t="shared" si="184"/>
        <v>0.97394348293455868</v>
      </c>
      <c r="AK233" s="21">
        <f t="shared" si="166"/>
        <v>509.79021795341873</v>
      </c>
      <c r="AL233" s="19">
        <f t="shared" si="185"/>
        <v>8.7072169226443918</v>
      </c>
      <c r="AM233" s="19">
        <f t="shared" si="186"/>
        <v>21.343896845273736</v>
      </c>
      <c r="AN233" s="22">
        <f t="shared" si="187"/>
        <v>2.4811676</v>
      </c>
      <c r="AO233" s="23">
        <f t="shared" si="188"/>
        <v>7.4830737579289514E-2</v>
      </c>
      <c r="AP233" s="23">
        <f t="shared" si="189"/>
        <v>1.9640140476190476E-2</v>
      </c>
      <c r="AQ233" s="23">
        <f t="shared" si="161"/>
        <v>2.6573022290577886E-2</v>
      </c>
      <c r="AR233" s="24">
        <f t="shared" si="190"/>
        <v>0.73794835295378247</v>
      </c>
      <c r="AS233" s="24">
        <f t="shared" si="191"/>
        <v>0.19368256661680883</v>
      </c>
      <c r="AT233" s="25">
        <f t="shared" si="192"/>
        <v>4.6781304128648999</v>
      </c>
      <c r="AU233" s="25">
        <f t="shared" si="197"/>
        <v>0.49700000000000011</v>
      </c>
      <c r="AV233" s="25">
        <f t="shared" si="193"/>
        <v>4.1811304128649001</v>
      </c>
      <c r="AW233" s="23">
        <f t="shared" si="194"/>
        <v>3.3181815864389952</v>
      </c>
      <c r="AX233" s="24">
        <f t="shared" si="195"/>
        <v>1.243550940153588</v>
      </c>
      <c r="AY233" s="24">
        <f t="shared" si="162"/>
        <v>0.38964737506859692</v>
      </c>
      <c r="AZ233" s="15"/>
      <c r="BB233" s="35">
        <f t="shared" si="196"/>
        <v>1.6331983152221849</v>
      </c>
    </row>
    <row r="234" spans="1:54" ht="15.75" thickBot="1" x14ac:dyDescent="0.3">
      <c r="A234" s="31">
        <v>225</v>
      </c>
      <c r="B234" s="32">
        <f t="shared" si="156"/>
        <v>12</v>
      </c>
      <c r="C234" s="32">
        <v>225</v>
      </c>
      <c r="D234" s="3">
        <f t="shared" si="167"/>
        <v>-34</v>
      </c>
      <c r="E234" s="4">
        <f t="shared" si="168"/>
        <v>20</v>
      </c>
      <c r="F234" s="48">
        <v>12.4</v>
      </c>
      <c r="G234" s="48">
        <v>24</v>
      </c>
      <c r="H234" s="48">
        <v>0.7</v>
      </c>
      <c r="I234" s="42">
        <v>1013</v>
      </c>
      <c r="J234" s="12">
        <f t="shared" si="163"/>
        <v>101.3</v>
      </c>
      <c r="K234" s="5">
        <f t="shared" si="169"/>
        <v>101.0984263372235</v>
      </c>
      <c r="L234" s="41">
        <v>8</v>
      </c>
      <c r="M234" s="12">
        <f t="shared" si="164"/>
        <v>2.2216</v>
      </c>
      <c r="N234" s="14">
        <f t="shared" si="170"/>
        <v>10</v>
      </c>
      <c r="O234" s="5">
        <f t="shared" si="171"/>
        <v>1.6611554395399484</v>
      </c>
      <c r="P234" s="48">
        <v>6.4</v>
      </c>
      <c r="Q234" s="10">
        <f t="shared" si="157"/>
        <v>0.59473608898926333</v>
      </c>
      <c r="R234" s="5">
        <f t="shared" si="158"/>
        <v>11.787944674018615</v>
      </c>
      <c r="S234" s="6">
        <f t="shared" si="159"/>
        <v>16.160376500514406</v>
      </c>
      <c r="T234" s="5">
        <f t="shared" si="172"/>
        <v>0.63473728687067255</v>
      </c>
      <c r="U234" s="41">
        <v>40</v>
      </c>
      <c r="V234" s="5">
        <f t="shared" si="173"/>
        <v>1.4399890276309686</v>
      </c>
      <c r="W234" s="7">
        <f t="shared" si="174"/>
        <v>0.5759956110523875</v>
      </c>
      <c r="X234" s="7">
        <f t="shared" si="175"/>
        <v>0.86399341657858109</v>
      </c>
      <c r="Y234" s="7">
        <f t="shared" si="176"/>
        <v>0.23374787542535069</v>
      </c>
      <c r="Z234" s="8">
        <v>0.23</v>
      </c>
      <c r="AA234" s="6">
        <f t="shared" si="177"/>
        <v>9.0767173989943331</v>
      </c>
      <c r="AB234" s="6">
        <f t="shared" si="160"/>
        <v>4.8814241346775304</v>
      </c>
      <c r="AC234" s="18">
        <f t="shared" si="178"/>
        <v>-0.59341194567807209</v>
      </c>
      <c r="AD234" s="19">
        <f t="shared" si="165"/>
        <v>3.8559822728767119</v>
      </c>
      <c r="AE234" s="19">
        <f t="shared" si="179"/>
        <v>0.26025595859231709</v>
      </c>
      <c r="AF234" s="19">
        <f t="shared" si="180"/>
        <v>14.911568020471282</v>
      </c>
      <c r="AG234" s="20">
        <f t="shared" si="181"/>
        <v>1.4086214986230676</v>
      </c>
      <c r="AH234" s="19">
        <f t="shared" si="182"/>
        <v>80.708066802494884</v>
      </c>
      <c r="AI234" s="19">
        <f t="shared" si="183"/>
        <v>10.761075573665984</v>
      </c>
      <c r="AJ234" s="19">
        <f t="shared" si="184"/>
        <v>0.97428860933632322</v>
      </c>
      <c r="AK234" s="21">
        <f t="shared" si="166"/>
        <v>514.37095083998906</v>
      </c>
      <c r="AL234" s="19">
        <f t="shared" si="185"/>
        <v>8.785455840347014</v>
      </c>
      <c r="AM234" s="19">
        <f t="shared" si="186"/>
        <v>21.535682969768665</v>
      </c>
      <c r="AN234" s="22">
        <f t="shared" si="187"/>
        <v>2.4717235999999998</v>
      </c>
      <c r="AO234" s="23">
        <f t="shared" si="188"/>
        <v>9.4644210380958674E-2</v>
      </c>
      <c r="AP234" s="23">
        <f t="shared" si="189"/>
        <v>1.3304611290322581E-2</v>
      </c>
      <c r="AQ234" s="23">
        <f t="shared" si="161"/>
        <v>2.0818960611723128E-2</v>
      </c>
      <c r="AR234" s="24">
        <f t="shared" si="190"/>
        <v>0.81969176463166205</v>
      </c>
      <c r="AS234" s="24">
        <f t="shared" si="191"/>
        <v>0.11522818207691389</v>
      </c>
      <c r="AT234" s="25">
        <f t="shared" si="192"/>
        <v>4.1952932643168026</v>
      </c>
      <c r="AU234" s="25">
        <f t="shared" si="197"/>
        <v>0.19599999999999995</v>
      </c>
      <c r="AV234" s="25">
        <f t="shared" si="193"/>
        <v>3.9992932643168029</v>
      </c>
      <c r="AW234" s="23">
        <f t="shared" si="194"/>
        <v>5.2347335279620228</v>
      </c>
      <c r="AX234" s="24">
        <f t="shared" si="195"/>
        <v>1.3262760258094231</v>
      </c>
      <c r="AY234" s="24">
        <f t="shared" si="162"/>
        <v>0.52115117641844111</v>
      </c>
      <c r="AZ234" s="15"/>
      <c r="BB234" s="35">
        <f t="shared" si="196"/>
        <v>1.8474272022278642</v>
      </c>
    </row>
    <row r="235" spans="1:54" ht="15.75" thickBot="1" x14ac:dyDescent="0.3">
      <c r="A235" s="31">
        <v>226</v>
      </c>
      <c r="B235" s="32">
        <f t="shared" ref="B235:B298" si="198">B234+1</f>
        <v>13</v>
      </c>
      <c r="C235" s="32">
        <v>226</v>
      </c>
      <c r="D235" s="3">
        <f t="shared" si="167"/>
        <v>-34</v>
      </c>
      <c r="E235" s="4">
        <f t="shared" si="168"/>
        <v>20</v>
      </c>
      <c r="F235" s="48">
        <v>11.2</v>
      </c>
      <c r="G235" s="48">
        <v>21</v>
      </c>
      <c r="H235" s="48">
        <v>1.4</v>
      </c>
      <c r="I235" s="42">
        <v>1013</v>
      </c>
      <c r="J235" s="12">
        <f t="shared" si="163"/>
        <v>101.3</v>
      </c>
      <c r="K235" s="5">
        <f t="shared" si="169"/>
        <v>101.0984263372235</v>
      </c>
      <c r="L235" s="41">
        <v>10</v>
      </c>
      <c r="M235" s="12">
        <f t="shared" si="164"/>
        <v>2.7770000000000001</v>
      </c>
      <c r="N235" s="14">
        <f t="shared" si="170"/>
        <v>10</v>
      </c>
      <c r="O235" s="5">
        <f t="shared" si="171"/>
        <v>2.0764442994249355</v>
      </c>
      <c r="P235" s="48">
        <v>7.5</v>
      </c>
      <c r="Q235" s="10">
        <f t="shared" si="157"/>
        <v>0.69505851264144458</v>
      </c>
      <c r="R235" s="5">
        <f t="shared" si="158"/>
        <v>12.98431267557179</v>
      </c>
      <c r="S235" s="6">
        <f t="shared" si="159"/>
        <v>16.30619443095404</v>
      </c>
      <c r="T235" s="5">
        <f t="shared" si="172"/>
        <v>0.72497933906313328</v>
      </c>
      <c r="U235" s="41">
        <v>59</v>
      </c>
      <c r="V235" s="5">
        <f t="shared" si="173"/>
        <v>1.3302681529428011</v>
      </c>
      <c r="W235" s="7">
        <f t="shared" si="174"/>
        <v>0.78485821023625257</v>
      </c>
      <c r="X235" s="7">
        <f t="shared" si="175"/>
        <v>0.54540994270654852</v>
      </c>
      <c r="Y235" s="7">
        <f t="shared" si="176"/>
        <v>0.21597088680220861</v>
      </c>
      <c r="Z235" s="8">
        <v>0.23</v>
      </c>
      <c r="AA235" s="6">
        <f t="shared" si="177"/>
        <v>9.9979207601902775</v>
      </c>
      <c r="AB235" s="6">
        <f t="shared" si="160"/>
        <v>5.0545260957306697</v>
      </c>
      <c r="AC235" s="18">
        <f t="shared" si="178"/>
        <v>-0.59341194567807209</v>
      </c>
      <c r="AD235" s="19">
        <f t="shared" si="165"/>
        <v>3.8731964794520546</v>
      </c>
      <c r="AE235" s="19">
        <f t="shared" si="179"/>
        <v>0.25495705668770535</v>
      </c>
      <c r="AF235" s="19">
        <f t="shared" si="180"/>
        <v>14.607963305283198</v>
      </c>
      <c r="AG235" s="20">
        <f t="shared" si="181"/>
        <v>1.4124677079572123</v>
      </c>
      <c r="AH235" s="19">
        <f t="shared" si="182"/>
        <v>80.928438364465194</v>
      </c>
      <c r="AI235" s="19">
        <f t="shared" si="183"/>
        <v>10.790458448595359</v>
      </c>
      <c r="AJ235" s="19">
        <f t="shared" si="184"/>
        <v>0.97464061301073246</v>
      </c>
      <c r="AK235" s="21">
        <f t="shared" si="166"/>
        <v>519.01221074673481</v>
      </c>
      <c r="AL235" s="19">
        <f t="shared" si="185"/>
        <v>8.8647285595542318</v>
      </c>
      <c r="AM235" s="19">
        <f t="shared" si="186"/>
        <v>21.730003239544295</v>
      </c>
      <c r="AN235" s="22">
        <f t="shared" si="187"/>
        <v>2.4745567999999998</v>
      </c>
      <c r="AO235" s="23">
        <f t="shared" si="188"/>
        <v>8.8279194535577227E-2</v>
      </c>
      <c r="AP235" s="23">
        <f t="shared" si="189"/>
        <v>1.4730105357142859E-2</v>
      </c>
      <c r="AQ235" s="23">
        <f t="shared" si="161"/>
        <v>2.5129428078723978E-2</v>
      </c>
      <c r="AR235" s="24">
        <f t="shared" si="190"/>
        <v>0.7784169536721357</v>
      </c>
      <c r="AS235" s="24">
        <f t="shared" si="191"/>
        <v>0.12988523286487164</v>
      </c>
      <c r="AT235" s="25">
        <f t="shared" si="192"/>
        <v>4.9433946644596078</v>
      </c>
      <c r="AU235" s="25">
        <f t="shared" si="197"/>
        <v>-5.6000000000000057E-2</v>
      </c>
      <c r="AV235" s="25">
        <f t="shared" si="193"/>
        <v>4.9993946644596079</v>
      </c>
      <c r="AW235" s="23">
        <f t="shared" si="194"/>
        <v>6.5710262640029606</v>
      </c>
      <c r="AX235" s="24">
        <f t="shared" si="195"/>
        <v>1.5726507328154187</v>
      </c>
      <c r="AY235" s="24">
        <f t="shared" si="162"/>
        <v>0.46549608327593611</v>
      </c>
      <c r="AZ235" s="15"/>
      <c r="BB235" s="35">
        <f t="shared" si="196"/>
        <v>2.0381468160913547</v>
      </c>
    </row>
    <row r="236" spans="1:54" ht="15.75" thickBot="1" x14ac:dyDescent="0.3">
      <c r="A236" s="31">
        <v>227</v>
      </c>
      <c r="B236" s="32">
        <f t="shared" si="198"/>
        <v>14</v>
      </c>
      <c r="C236" s="32">
        <v>227</v>
      </c>
      <c r="D236" s="3">
        <f t="shared" si="167"/>
        <v>-34</v>
      </c>
      <c r="E236" s="4">
        <f t="shared" si="168"/>
        <v>20</v>
      </c>
      <c r="F236" s="48">
        <v>11.6</v>
      </c>
      <c r="G236" s="48">
        <v>21.5</v>
      </c>
      <c r="H236" s="48">
        <v>1.8</v>
      </c>
      <c r="I236" s="42">
        <v>1013</v>
      </c>
      <c r="J236" s="12">
        <f t="shared" si="163"/>
        <v>101.3</v>
      </c>
      <c r="K236" s="5">
        <f t="shared" si="169"/>
        <v>101.0984263372235</v>
      </c>
      <c r="L236" s="41">
        <v>6</v>
      </c>
      <c r="M236" s="12">
        <f t="shared" si="164"/>
        <v>1.6661999999999999</v>
      </c>
      <c r="N236" s="14">
        <f t="shared" si="170"/>
        <v>10</v>
      </c>
      <c r="O236" s="5">
        <f t="shared" si="171"/>
        <v>1.2458665796549611</v>
      </c>
      <c r="P236" s="48">
        <v>2.5</v>
      </c>
      <c r="Q236" s="10">
        <f t="shared" si="157"/>
        <v>0.23105111927123953</v>
      </c>
      <c r="R236" s="5">
        <f t="shared" si="158"/>
        <v>8.0148037175118354</v>
      </c>
      <c r="S236" s="6">
        <f t="shared" si="159"/>
        <v>16.453866360580484</v>
      </c>
      <c r="T236" s="5">
        <f t="shared" si="172"/>
        <v>0.30759528985619244</v>
      </c>
      <c r="U236" s="41">
        <v>64</v>
      </c>
      <c r="V236" s="5">
        <f t="shared" si="173"/>
        <v>1.3659959149533591</v>
      </c>
      <c r="W236" s="7">
        <f t="shared" si="174"/>
        <v>0.87423738557014985</v>
      </c>
      <c r="X236" s="7">
        <f t="shared" si="175"/>
        <v>0.4917585293832093</v>
      </c>
      <c r="Y236" s="7">
        <f t="shared" si="176"/>
        <v>0.2090990727413479</v>
      </c>
      <c r="Z236" s="8">
        <v>0.23</v>
      </c>
      <c r="AA236" s="6">
        <f t="shared" si="177"/>
        <v>6.1713988624841134</v>
      </c>
      <c r="AB236" s="6">
        <f t="shared" si="160"/>
        <v>2.0895850055846488</v>
      </c>
      <c r="AC236" s="18">
        <f t="shared" si="178"/>
        <v>-0.59341194567807209</v>
      </c>
      <c r="AD236" s="19">
        <f t="shared" si="165"/>
        <v>3.8904106860273968</v>
      </c>
      <c r="AE236" s="19">
        <f t="shared" si="179"/>
        <v>0.2495910803999084</v>
      </c>
      <c r="AF236" s="19">
        <f t="shared" si="180"/>
        <v>14.300515511025155</v>
      </c>
      <c r="AG236" s="20">
        <f t="shared" si="181"/>
        <v>1.4163499219614977</v>
      </c>
      <c r="AH236" s="19">
        <f t="shared" si="182"/>
        <v>81.15087284207732</v>
      </c>
      <c r="AI236" s="19">
        <f t="shared" si="183"/>
        <v>10.820116378943643</v>
      </c>
      <c r="AJ236" s="19">
        <f t="shared" si="184"/>
        <v>0.97499940852282041</v>
      </c>
      <c r="AK236" s="21">
        <f t="shared" si="166"/>
        <v>523.71248186058631</v>
      </c>
      <c r="AL236" s="19">
        <f t="shared" si="185"/>
        <v>8.9450091901788156</v>
      </c>
      <c r="AM236" s="19">
        <f t="shared" si="186"/>
        <v>21.926794190539027</v>
      </c>
      <c r="AN236" s="22">
        <f t="shared" si="187"/>
        <v>2.4736123999999999</v>
      </c>
      <c r="AO236" s="23">
        <f t="shared" si="188"/>
        <v>9.0359030267187113E-2</v>
      </c>
      <c r="AP236" s="23">
        <f t="shared" si="189"/>
        <v>1.4222170689655173E-2</v>
      </c>
      <c r="AQ236" s="23">
        <f t="shared" si="161"/>
        <v>2.0246605921467681E-2</v>
      </c>
      <c r="AR236" s="24">
        <f t="shared" si="190"/>
        <v>0.8169477920009971</v>
      </c>
      <c r="AS236" s="24">
        <f t="shared" si="191"/>
        <v>0.12858450237921953</v>
      </c>
      <c r="AT236" s="25">
        <f t="shared" si="192"/>
        <v>4.0818138568994646</v>
      </c>
      <c r="AU236" s="25">
        <f t="shared" si="197"/>
        <v>7.700000000000011E-2</v>
      </c>
      <c r="AV236" s="25">
        <f t="shared" si="193"/>
        <v>4.0048138568994647</v>
      </c>
      <c r="AW236" s="23">
        <f t="shared" si="194"/>
        <v>3.937078376718627</v>
      </c>
      <c r="AX236" s="24">
        <f t="shared" si="195"/>
        <v>1.3226501604572385</v>
      </c>
      <c r="AY236" s="24">
        <f t="shared" si="162"/>
        <v>0.24895140999892609</v>
      </c>
      <c r="AZ236" s="15"/>
      <c r="BB236" s="35">
        <f t="shared" si="196"/>
        <v>1.5716015704561646</v>
      </c>
    </row>
    <row r="237" spans="1:54" ht="15.75" thickBot="1" x14ac:dyDescent="0.3">
      <c r="A237" s="31">
        <v>228</v>
      </c>
      <c r="B237" s="32">
        <f t="shared" si="198"/>
        <v>15</v>
      </c>
      <c r="C237" s="32">
        <v>228</v>
      </c>
      <c r="D237" s="3">
        <f t="shared" si="167"/>
        <v>-34</v>
      </c>
      <c r="E237" s="4">
        <f t="shared" si="168"/>
        <v>20</v>
      </c>
      <c r="F237" s="48">
        <v>12.3</v>
      </c>
      <c r="G237" s="48">
        <v>20</v>
      </c>
      <c r="H237" s="48">
        <v>4.5</v>
      </c>
      <c r="I237" s="42">
        <v>1013</v>
      </c>
      <c r="J237" s="12">
        <f t="shared" si="163"/>
        <v>101.3</v>
      </c>
      <c r="K237" s="5">
        <f t="shared" si="169"/>
        <v>101.0984263372235</v>
      </c>
      <c r="L237" s="41">
        <v>5</v>
      </c>
      <c r="M237" s="12">
        <f t="shared" si="164"/>
        <v>1.3885000000000001</v>
      </c>
      <c r="N237" s="14">
        <f t="shared" si="170"/>
        <v>10</v>
      </c>
      <c r="O237" s="5">
        <f t="shared" si="171"/>
        <v>1.0382221497124677</v>
      </c>
      <c r="P237" s="48">
        <v>2.8</v>
      </c>
      <c r="Q237" s="10">
        <f t="shared" si="157"/>
        <v>0.25806356540875774</v>
      </c>
      <c r="R237" s="5">
        <f t="shared" si="158"/>
        <v>8.3864541124720269</v>
      </c>
      <c r="S237" s="6">
        <f t="shared" si="159"/>
        <v>16.603344239623588</v>
      </c>
      <c r="T237" s="5">
        <f t="shared" si="172"/>
        <v>0.33189353231731289</v>
      </c>
      <c r="U237" s="41">
        <v>67</v>
      </c>
      <c r="V237" s="5">
        <f t="shared" si="173"/>
        <v>1.4305514812420033</v>
      </c>
      <c r="W237" s="7">
        <f t="shared" si="174"/>
        <v>0.95846949243214219</v>
      </c>
      <c r="X237" s="7">
        <f t="shared" si="175"/>
        <v>0.47208198880986108</v>
      </c>
      <c r="Y237" s="7">
        <f t="shared" si="176"/>
        <v>0.20293796276258702</v>
      </c>
      <c r="Z237" s="8">
        <v>0.23</v>
      </c>
      <c r="AA237" s="6">
        <f t="shared" si="177"/>
        <v>6.4575696666034608</v>
      </c>
      <c r="AB237" s="6">
        <f t="shared" si="160"/>
        <v>2.2006820928479964</v>
      </c>
      <c r="AC237" s="18">
        <f t="shared" si="178"/>
        <v>-0.59341194567807209</v>
      </c>
      <c r="AD237" s="19">
        <f t="shared" si="165"/>
        <v>3.9076248926027395</v>
      </c>
      <c r="AE237" s="19">
        <f t="shared" si="179"/>
        <v>0.24415956452041807</v>
      </c>
      <c r="AF237" s="19">
        <f t="shared" si="180"/>
        <v>13.989312574772072</v>
      </c>
      <c r="AG237" s="20">
        <f t="shared" si="181"/>
        <v>1.4202669111320076</v>
      </c>
      <c r="AH237" s="19">
        <f t="shared" si="182"/>
        <v>81.375299789945998</v>
      </c>
      <c r="AI237" s="19">
        <f t="shared" si="183"/>
        <v>10.8500399719928</v>
      </c>
      <c r="AJ237" s="19">
        <f t="shared" si="184"/>
        <v>0.97536490932022391</v>
      </c>
      <c r="AK237" s="21">
        <f t="shared" si="166"/>
        <v>528.47023479848951</v>
      </c>
      <c r="AL237" s="19">
        <f t="shared" si="185"/>
        <v>9.0262716103582008</v>
      </c>
      <c r="AM237" s="19">
        <f t="shared" si="186"/>
        <v>22.125991790543161</v>
      </c>
      <c r="AN237" s="22">
        <f t="shared" si="187"/>
        <v>2.4719596999999998</v>
      </c>
      <c r="AO237" s="23">
        <f t="shared" si="188"/>
        <v>9.4099276312127098E-2</v>
      </c>
      <c r="AP237" s="23">
        <f t="shared" si="189"/>
        <v>1.3412778861788616E-2</v>
      </c>
      <c r="AQ237" s="23">
        <f t="shared" si="161"/>
        <v>1.8147429856980018E-2</v>
      </c>
      <c r="AR237" s="24">
        <f t="shared" si="190"/>
        <v>0.83832550213420332</v>
      </c>
      <c r="AS237" s="24">
        <f t="shared" si="191"/>
        <v>0.11949374123799565</v>
      </c>
      <c r="AT237" s="25">
        <f t="shared" si="192"/>
        <v>4.2568875737554643</v>
      </c>
      <c r="AU237" s="25">
        <f t="shared" si="197"/>
        <v>-1.3999999999999952E-2</v>
      </c>
      <c r="AV237" s="25">
        <f t="shared" si="193"/>
        <v>4.2708875737554646</v>
      </c>
      <c r="AW237" s="23">
        <f t="shared" si="194"/>
        <v>3.2728544124035759</v>
      </c>
      <c r="AX237" s="24">
        <f t="shared" si="195"/>
        <v>1.4484030503520262</v>
      </c>
      <c r="AY237" s="24">
        <f t="shared" si="162"/>
        <v>0.18462447646565716</v>
      </c>
      <c r="AZ237" s="15"/>
      <c r="BB237" s="35">
        <f t="shared" si="196"/>
        <v>1.6330275268176835</v>
      </c>
    </row>
    <row r="238" spans="1:54" ht="15.75" thickBot="1" x14ac:dyDescent="0.3">
      <c r="A238" s="31">
        <v>229</v>
      </c>
      <c r="B238" s="32">
        <f t="shared" si="198"/>
        <v>16</v>
      </c>
      <c r="C238" s="32">
        <v>229</v>
      </c>
      <c r="D238" s="3">
        <f t="shared" si="167"/>
        <v>-34</v>
      </c>
      <c r="E238" s="4">
        <f t="shared" si="168"/>
        <v>20</v>
      </c>
      <c r="F238" s="48">
        <v>11.4</v>
      </c>
      <c r="G238" s="48">
        <v>21.5</v>
      </c>
      <c r="H238" s="48">
        <v>1.2</v>
      </c>
      <c r="I238" s="42">
        <v>1013</v>
      </c>
      <c r="J238" s="12">
        <f t="shared" si="163"/>
        <v>101.3</v>
      </c>
      <c r="K238" s="5">
        <f t="shared" si="169"/>
        <v>101.0984263372235</v>
      </c>
      <c r="L238" s="41">
        <v>5</v>
      </c>
      <c r="M238" s="12">
        <f t="shared" si="164"/>
        <v>1.3885000000000001</v>
      </c>
      <c r="N238" s="14">
        <f t="shared" si="170"/>
        <v>10</v>
      </c>
      <c r="O238" s="5">
        <f t="shared" si="171"/>
        <v>1.0382221497124677</v>
      </c>
      <c r="P238" s="48">
        <v>6.8</v>
      </c>
      <c r="Q238" s="10">
        <f t="shared" si="157"/>
        <v>0.62498735945314077</v>
      </c>
      <c r="R238" s="5">
        <f t="shared" si="158"/>
        <v>12.559095336217963</v>
      </c>
      <c r="S238" s="6">
        <f t="shared" si="159"/>
        <v>16.75457961568414</v>
      </c>
      <c r="T238" s="5">
        <f t="shared" si="172"/>
        <v>0.66194891741853679</v>
      </c>
      <c r="U238" s="41">
        <v>65</v>
      </c>
      <c r="V238" s="5">
        <f t="shared" si="173"/>
        <v>1.3480280385066712</v>
      </c>
      <c r="W238" s="7">
        <f t="shared" si="174"/>
        <v>0.87621822502933633</v>
      </c>
      <c r="X238" s="7">
        <f t="shared" si="175"/>
        <v>0.47180981347733486</v>
      </c>
      <c r="Y238" s="7">
        <f t="shared" si="176"/>
        <v>0.20895085955804599</v>
      </c>
      <c r="Z238" s="8">
        <v>0.23</v>
      </c>
      <c r="AA238" s="6">
        <f t="shared" si="177"/>
        <v>9.6705034088878321</v>
      </c>
      <c r="AB238" s="6">
        <f t="shared" si="160"/>
        <v>4.476765939932891</v>
      </c>
      <c r="AC238" s="18">
        <f t="shared" si="178"/>
        <v>-0.59341194567807209</v>
      </c>
      <c r="AD238" s="19">
        <f t="shared" si="165"/>
        <v>3.9248390991780817</v>
      </c>
      <c r="AE238" s="19">
        <f t="shared" si="179"/>
        <v>0.23866404573702768</v>
      </c>
      <c r="AF238" s="19">
        <f t="shared" si="180"/>
        <v>13.674442542248933</v>
      </c>
      <c r="AG238" s="20">
        <f t="shared" si="181"/>
        <v>1.4242174742477265</v>
      </c>
      <c r="AH238" s="19">
        <f t="shared" si="182"/>
        <v>81.601650383176732</v>
      </c>
      <c r="AI238" s="19">
        <f t="shared" si="183"/>
        <v>10.88022005109023</v>
      </c>
      <c r="AJ238" s="19">
        <f t="shared" si="184"/>
        <v>0.97573702773540116</v>
      </c>
      <c r="AK238" s="21">
        <f t="shared" si="166"/>
        <v>533.28392736205285</v>
      </c>
      <c r="AL238" s="19">
        <f t="shared" si="185"/>
        <v>9.1084894793438629</v>
      </c>
      <c r="AM238" s="19">
        <f t="shared" si="186"/>
        <v>22.32753147079443</v>
      </c>
      <c r="AN238" s="22">
        <f t="shared" si="187"/>
        <v>2.4740845999999999</v>
      </c>
      <c r="AO238" s="23">
        <f t="shared" si="188"/>
        <v>8.9313952485378129E-2</v>
      </c>
      <c r="AP238" s="23">
        <f t="shared" si="189"/>
        <v>1.4471682456140351E-2</v>
      </c>
      <c r="AQ238" s="23">
        <f t="shared" si="161"/>
        <v>1.9580121687794234E-2</v>
      </c>
      <c r="AR238" s="24">
        <f t="shared" si="190"/>
        <v>0.82019111841975623</v>
      </c>
      <c r="AS238" s="24">
        <f t="shared" si="191"/>
        <v>0.13289687768616579</v>
      </c>
      <c r="AT238" s="25">
        <f t="shared" si="192"/>
        <v>5.1937374689549411</v>
      </c>
      <c r="AU238" s="25">
        <f t="shared" si="197"/>
        <v>-0.14000000000000001</v>
      </c>
      <c r="AV238" s="25">
        <f t="shared" si="193"/>
        <v>5.3337374689549408</v>
      </c>
      <c r="AW238" s="23">
        <f t="shared" si="194"/>
        <v>3.2832042682404112</v>
      </c>
      <c r="AX238" s="24">
        <f t="shared" si="195"/>
        <v>1.768203116425167</v>
      </c>
      <c r="AY238" s="24">
        <f t="shared" si="162"/>
        <v>0.20586364170974394</v>
      </c>
      <c r="AZ238" s="15"/>
      <c r="BB238" s="35">
        <f t="shared" si="196"/>
        <v>1.9740667581349109</v>
      </c>
    </row>
    <row r="239" spans="1:54" ht="15.75" thickBot="1" x14ac:dyDescent="0.3">
      <c r="A239" s="31">
        <v>230</v>
      </c>
      <c r="B239" s="32">
        <f t="shared" si="198"/>
        <v>17</v>
      </c>
      <c r="C239" s="32">
        <v>230</v>
      </c>
      <c r="D239" s="3">
        <f t="shared" si="167"/>
        <v>-34</v>
      </c>
      <c r="E239" s="4">
        <f t="shared" si="168"/>
        <v>20</v>
      </c>
      <c r="F239" s="48">
        <v>10.3</v>
      </c>
      <c r="G239" s="48">
        <v>19.2</v>
      </c>
      <c r="H239" s="48">
        <v>1.4</v>
      </c>
      <c r="I239" s="42">
        <v>1013</v>
      </c>
      <c r="J239" s="12">
        <f t="shared" si="163"/>
        <v>101.3</v>
      </c>
      <c r="K239" s="5">
        <f t="shared" si="169"/>
        <v>101.0984263372235</v>
      </c>
      <c r="L239" s="41">
        <v>5</v>
      </c>
      <c r="M239" s="12">
        <f t="shared" si="164"/>
        <v>1.3885000000000001</v>
      </c>
      <c r="N239" s="14">
        <f t="shared" si="170"/>
        <v>10</v>
      </c>
      <c r="O239" s="5">
        <f t="shared" si="171"/>
        <v>1.0382221497124677</v>
      </c>
      <c r="P239" s="48">
        <v>4.3</v>
      </c>
      <c r="Q239" s="10">
        <f t="shared" si="157"/>
        <v>0.39411042635537813</v>
      </c>
      <c r="R239" s="5">
        <f t="shared" si="158"/>
        <v>10.07275665358017</v>
      </c>
      <c r="S239" s="6">
        <f t="shared" si="159"/>
        <v>16.907523657133325</v>
      </c>
      <c r="T239" s="5">
        <f t="shared" si="172"/>
        <v>0.4542704394854481</v>
      </c>
      <c r="U239" s="41">
        <v>52</v>
      </c>
      <c r="V239" s="5">
        <f t="shared" si="173"/>
        <v>1.252867820296365</v>
      </c>
      <c r="W239" s="7">
        <f t="shared" si="174"/>
        <v>0.65149126655410983</v>
      </c>
      <c r="X239" s="7">
        <f t="shared" si="175"/>
        <v>0.60137655374225518</v>
      </c>
      <c r="Y239" s="7">
        <f t="shared" si="176"/>
        <v>0.22699898750692299</v>
      </c>
      <c r="Z239" s="8">
        <v>0.23</v>
      </c>
      <c r="AA239" s="6">
        <f t="shared" si="177"/>
        <v>7.7560226232567304</v>
      </c>
      <c r="AB239" s="6">
        <f t="shared" si="160"/>
        <v>3.2829780453722726</v>
      </c>
      <c r="AC239" s="18">
        <f t="shared" si="178"/>
        <v>-0.59341194567807209</v>
      </c>
      <c r="AD239" s="19">
        <f t="shared" si="165"/>
        <v>3.9420533057534244</v>
      </c>
      <c r="AE239" s="19">
        <f t="shared" si="179"/>
        <v>0.23310606206442727</v>
      </c>
      <c r="AF239" s="19">
        <f t="shared" si="180"/>
        <v>13.355993535206309</v>
      </c>
      <c r="AG239" s="20">
        <f t="shared" si="181"/>
        <v>1.4282004385761164</v>
      </c>
      <c r="AH239" s="19">
        <f t="shared" si="182"/>
        <v>81.829857429144639</v>
      </c>
      <c r="AI239" s="19">
        <f t="shared" si="183"/>
        <v>10.910647657219284</v>
      </c>
      <c r="AJ239" s="19">
        <f t="shared" si="184"/>
        <v>0.97611567498715091</v>
      </c>
      <c r="AK239" s="21">
        <f t="shared" si="166"/>
        <v>538.15200528233049</v>
      </c>
      <c r="AL239" s="19">
        <f t="shared" si="185"/>
        <v>9.1916362502222064</v>
      </c>
      <c r="AM239" s="19">
        <f t="shared" si="186"/>
        <v>22.531348157160615</v>
      </c>
      <c r="AN239" s="22">
        <f t="shared" si="187"/>
        <v>2.4766816999999999</v>
      </c>
      <c r="AO239" s="23">
        <f t="shared" si="188"/>
        <v>8.3748286092114405E-2</v>
      </c>
      <c r="AP239" s="23">
        <f t="shared" si="189"/>
        <v>1.6017201941747571E-2</v>
      </c>
      <c r="AQ239" s="23">
        <f t="shared" si="161"/>
        <v>2.1671202644743127E-2</v>
      </c>
      <c r="AR239" s="24">
        <f t="shared" si="190"/>
        <v>0.7944288773887187</v>
      </c>
      <c r="AS239" s="24">
        <f t="shared" si="191"/>
        <v>0.15193776913231719</v>
      </c>
      <c r="AT239" s="25">
        <f t="shared" si="192"/>
        <v>4.4730445778844583</v>
      </c>
      <c r="AU239" s="25">
        <f t="shared" si="197"/>
        <v>-7.6999999999999985E-2</v>
      </c>
      <c r="AV239" s="25">
        <f t="shared" si="193"/>
        <v>4.5500445778844583</v>
      </c>
      <c r="AW239" s="23">
        <f t="shared" si="194"/>
        <v>3.2959433324205323</v>
      </c>
      <c r="AX239" s="24">
        <f t="shared" si="195"/>
        <v>1.4594878324806038</v>
      </c>
      <c r="AY239" s="24">
        <f t="shared" si="162"/>
        <v>0.30115631448010866</v>
      </c>
      <c r="AZ239" s="15"/>
      <c r="BB239" s="35">
        <f t="shared" si="196"/>
        <v>1.7606441469607124</v>
      </c>
    </row>
    <row r="240" spans="1:54" ht="15.75" thickBot="1" x14ac:dyDescent="0.3">
      <c r="A240" s="31">
        <v>231</v>
      </c>
      <c r="B240" s="32">
        <f t="shared" si="198"/>
        <v>18</v>
      </c>
      <c r="C240" s="32">
        <v>231</v>
      </c>
      <c r="D240" s="3">
        <f t="shared" si="167"/>
        <v>-34</v>
      </c>
      <c r="E240" s="4">
        <f t="shared" si="168"/>
        <v>20</v>
      </c>
      <c r="F240" s="48">
        <v>10.3</v>
      </c>
      <c r="G240" s="48">
        <v>20.8</v>
      </c>
      <c r="H240" s="48">
        <v>-0.2</v>
      </c>
      <c r="I240" s="42">
        <v>1013</v>
      </c>
      <c r="J240" s="12">
        <f t="shared" si="163"/>
        <v>101.3</v>
      </c>
      <c r="K240" s="5">
        <f t="shared" si="169"/>
        <v>101.0984263372235</v>
      </c>
      <c r="L240" s="41">
        <v>4</v>
      </c>
      <c r="M240" s="12">
        <f t="shared" si="164"/>
        <v>1.1108</v>
      </c>
      <c r="N240" s="14">
        <f t="shared" si="170"/>
        <v>10</v>
      </c>
      <c r="O240" s="5">
        <f t="shared" si="171"/>
        <v>0.83057771976997419</v>
      </c>
      <c r="P240" s="48">
        <v>7</v>
      </c>
      <c r="Q240" s="10">
        <f t="shared" si="157"/>
        <v>0.639776901394145</v>
      </c>
      <c r="R240" s="5">
        <f t="shared" si="158"/>
        <v>12.957768152999778</v>
      </c>
      <c r="S240" s="6">
        <f t="shared" si="159"/>
        <v>17.062127176147357</v>
      </c>
      <c r="T240" s="5">
        <f t="shared" si="172"/>
        <v>0.6752524099694136</v>
      </c>
      <c r="U240" s="41">
        <v>61</v>
      </c>
      <c r="V240" s="5">
        <f t="shared" si="173"/>
        <v>1.252867820296365</v>
      </c>
      <c r="W240" s="7">
        <f t="shared" si="174"/>
        <v>0.76424937038078267</v>
      </c>
      <c r="X240" s="7">
        <f t="shared" si="175"/>
        <v>0.48861844991558234</v>
      </c>
      <c r="Y240" s="7">
        <f t="shared" si="176"/>
        <v>0.21761009984699173</v>
      </c>
      <c r="Z240" s="8">
        <v>0.23</v>
      </c>
      <c r="AA240" s="6">
        <f t="shared" si="177"/>
        <v>9.97748147780983</v>
      </c>
      <c r="AB240" s="6">
        <f t="shared" si="160"/>
        <v>4.6889413695370576</v>
      </c>
      <c r="AC240" s="18">
        <f t="shared" si="178"/>
        <v>-0.59341194567807209</v>
      </c>
      <c r="AD240" s="19">
        <f t="shared" si="165"/>
        <v>3.9592675123287666</v>
      </c>
      <c r="AE240" s="19">
        <f t="shared" si="179"/>
        <v>0.22748715232244418</v>
      </c>
      <c r="AF240" s="19">
        <f t="shared" si="180"/>
        <v>13.034053721525735</v>
      </c>
      <c r="AG240" s="20">
        <f t="shared" si="181"/>
        <v>1.4322146599858609</v>
      </c>
      <c r="AH240" s="19">
        <f t="shared" si="182"/>
        <v>82.059855373954051</v>
      </c>
      <c r="AI240" s="19">
        <f t="shared" si="183"/>
        <v>10.941314049860541</v>
      </c>
      <c r="AJ240" s="19">
        <f t="shared" si="184"/>
        <v>0.97650076118145479</v>
      </c>
      <c r="AK240" s="21">
        <f t="shared" si="166"/>
        <v>543.07290295299583</v>
      </c>
      <c r="AL240" s="19">
        <f t="shared" si="185"/>
        <v>9.2756851824371704</v>
      </c>
      <c r="AM240" s="19">
        <f t="shared" si="186"/>
        <v>22.737376300836029</v>
      </c>
      <c r="AN240" s="22">
        <f t="shared" si="187"/>
        <v>2.4766816999999999</v>
      </c>
      <c r="AO240" s="23">
        <f t="shared" si="188"/>
        <v>8.3748286092114405E-2</v>
      </c>
      <c r="AP240" s="23">
        <f t="shared" si="189"/>
        <v>1.6017201941747571E-2</v>
      </c>
      <c r="AQ240" s="23">
        <f t="shared" si="161"/>
        <v>2.0540402504144014E-2</v>
      </c>
      <c r="AR240" s="24">
        <f t="shared" si="190"/>
        <v>0.8030428536342632</v>
      </c>
      <c r="AS240" s="24">
        <f t="shared" si="191"/>
        <v>0.15358522728918678</v>
      </c>
      <c r="AT240" s="25">
        <f t="shared" si="192"/>
        <v>5.2885401082727723</v>
      </c>
      <c r="AU240" s="25">
        <f t="shared" si="197"/>
        <v>0.217</v>
      </c>
      <c r="AV240" s="25">
        <f t="shared" si="193"/>
        <v>5.0715401082727727</v>
      </c>
      <c r="AW240" s="23">
        <f t="shared" si="194"/>
        <v>2.6367546659364258</v>
      </c>
      <c r="AX240" s="24">
        <f t="shared" si="195"/>
        <v>1.6444034939443319</v>
      </c>
      <c r="AY240" s="24">
        <f t="shared" si="162"/>
        <v>0.19787413509848692</v>
      </c>
      <c r="AZ240" s="15"/>
      <c r="BB240" s="35">
        <f t="shared" si="196"/>
        <v>1.8422776290428189</v>
      </c>
    </row>
    <row r="241" spans="1:54" ht="15.75" thickBot="1" x14ac:dyDescent="0.3">
      <c r="A241" s="31">
        <v>232</v>
      </c>
      <c r="B241" s="32">
        <f t="shared" si="198"/>
        <v>19</v>
      </c>
      <c r="C241" s="32">
        <v>232</v>
      </c>
      <c r="D241" s="3">
        <f t="shared" si="167"/>
        <v>-34</v>
      </c>
      <c r="E241" s="4">
        <f t="shared" si="168"/>
        <v>20</v>
      </c>
      <c r="F241" s="48">
        <v>13.4</v>
      </c>
      <c r="G241" s="48">
        <v>22.8</v>
      </c>
      <c r="H241" s="48">
        <v>4.0999999999999996</v>
      </c>
      <c r="I241" s="42">
        <v>1013</v>
      </c>
      <c r="J241" s="12">
        <f t="shared" si="163"/>
        <v>101.3</v>
      </c>
      <c r="K241" s="5">
        <f t="shared" si="169"/>
        <v>101.0984263372235</v>
      </c>
      <c r="L241" s="41">
        <v>5</v>
      </c>
      <c r="M241" s="12">
        <f t="shared" si="164"/>
        <v>1.3885000000000001</v>
      </c>
      <c r="N241" s="14">
        <f t="shared" si="170"/>
        <v>10</v>
      </c>
      <c r="O241" s="5">
        <f t="shared" si="171"/>
        <v>1.0382221497124677</v>
      </c>
      <c r="P241" s="48">
        <v>8.1999999999999993</v>
      </c>
      <c r="Q241" s="10">
        <f t="shared" si="157"/>
        <v>0.74734255646779824</v>
      </c>
      <c r="R241" s="5">
        <f t="shared" si="158"/>
        <v>14.310480441203605</v>
      </c>
      <c r="S241" s="6">
        <f t="shared" si="159"/>
        <v>17.218340651325985</v>
      </c>
      <c r="T241" s="5">
        <f t="shared" si="172"/>
        <v>0.7720098955433955</v>
      </c>
      <c r="U241" s="41">
        <v>70</v>
      </c>
      <c r="V241" s="5">
        <f t="shared" si="173"/>
        <v>1.5374138829184687</v>
      </c>
      <c r="W241" s="7">
        <f t="shared" si="174"/>
        <v>1.0761897180429281</v>
      </c>
      <c r="X241" s="7">
        <f t="shared" si="175"/>
        <v>0.46122416487554063</v>
      </c>
      <c r="Y241" s="7">
        <f t="shared" si="176"/>
        <v>0.19476461011984239</v>
      </c>
      <c r="Z241" s="8">
        <v>0.23</v>
      </c>
      <c r="AA241" s="6">
        <f t="shared" si="177"/>
        <v>11.019069939726776</v>
      </c>
      <c r="AB241" s="6">
        <f t="shared" si="160"/>
        <v>5.0056972865931488</v>
      </c>
      <c r="AC241" s="18">
        <f t="shared" si="178"/>
        <v>-0.59341194567807209</v>
      </c>
      <c r="AD241" s="19">
        <f t="shared" si="165"/>
        <v>3.9764817189041093</v>
      </c>
      <c r="AE241" s="19">
        <f t="shared" si="179"/>
        <v>0.22180885566261982</v>
      </c>
      <c r="AF241" s="19">
        <f t="shared" si="180"/>
        <v>12.708711288094566</v>
      </c>
      <c r="AG241" s="20">
        <f t="shared" si="181"/>
        <v>1.4362590229702283</v>
      </c>
      <c r="AH241" s="19">
        <f t="shared" si="182"/>
        <v>82.291580303777238</v>
      </c>
      <c r="AI241" s="19">
        <f t="shared" si="183"/>
        <v>10.972210707170298</v>
      </c>
      <c r="AJ241" s="19">
        <f t="shared" si="184"/>
        <v>0.97689219531167637</v>
      </c>
      <c r="AK241" s="21">
        <f t="shared" si="166"/>
        <v>548.04504415026884</v>
      </c>
      <c r="AL241" s="19">
        <f t="shared" si="185"/>
        <v>9.3606093540865931</v>
      </c>
      <c r="AM241" s="19">
        <f t="shared" si="186"/>
        <v>22.945549908483457</v>
      </c>
      <c r="AN241" s="22">
        <f t="shared" si="187"/>
        <v>2.4693625999999997</v>
      </c>
      <c r="AO241" s="23">
        <f t="shared" si="188"/>
        <v>0.10024300673232435</v>
      </c>
      <c r="AP241" s="23">
        <f t="shared" si="189"/>
        <v>1.2311729850746269E-2</v>
      </c>
      <c r="AQ241" s="23">
        <f t="shared" si="161"/>
        <v>1.6657715465735391E-2</v>
      </c>
      <c r="AR241" s="24">
        <f t="shared" si="190"/>
        <v>0.85750545289606539</v>
      </c>
      <c r="AS241" s="24">
        <f t="shared" si="191"/>
        <v>0.10531782540989822</v>
      </c>
      <c r="AT241" s="25">
        <f t="shared" si="192"/>
        <v>6.0133726531336276</v>
      </c>
      <c r="AU241" s="25">
        <f t="shared" si="197"/>
        <v>0.49699999999999989</v>
      </c>
      <c r="AV241" s="25">
        <f t="shared" si="193"/>
        <v>5.5163726531336277</v>
      </c>
      <c r="AW241" s="23">
        <f t="shared" si="194"/>
        <v>3.2602928637167516</v>
      </c>
      <c r="AX241" s="24">
        <f t="shared" si="195"/>
        <v>1.9156034963309243</v>
      </c>
      <c r="AY241" s="24">
        <f t="shared" si="162"/>
        <v>0.15836913688403673</v>
      </c>
      <c r="AZ241" s="15"/>
      <c r="BB241" s="35">
        <f t="shared" si="196"/>
        <v>2.0739726332149608</v>
      </c>
    </row>
    <row r="242" spans="1:54" ht="15.75" thickBot="1" x14ac:dyDescent="0.3">
      <c r="A242" s="31">
        <v>233</v>
      </c>
      <c r="B242" s="32">
        <f t="shared" si="198"/>
        <v>20</v>
      </c>
      <c r="C242" s="32">
        <v>233</v>
      </c>
      <c r="D242" s="3">
        <f t="shared" si="167"/>
        <v>-34</v>
      </c>
      <c r="E242" s="4">
        <f t="shared" si="168"/>
        <v>20</v>
      </c>
      <c r="F242" s="48">
        <v>17.399999999999999</v>
      </c>
      <c r="G242" s="48">
        <v>25.4</v>
      </c>
      <c r="H242" s="48">
        <v>9.4</v>
      </c>
      <c r="I242" s="42">
        <v>1013</v>
      </c>
      <c r="J242" s="12">
        <f t="shared" si="163"/>
        <v>101.3</v>
      </c>
      <c r="K242" s="5">
        <f t="shared" si="169"/>
        <v>101.0984263372235</v>
      </c>
      <c r="L242" s="41">
        <v>19</v>
      </c>
      <c r="M242" s="12">
        <f t="shared" si="164"/>
        <v>5.2763</v>
      </c>
      <c r="N242" s="14">
        <f t="shared" si="170"/>
        <v>10</v>
      </c>
      <c r="O242" s="5">
        <f t="shared" si="171"/>
        <v>3.9452441689073772</v>
      </c>
      <c r="P242" s="48">
        <v>6.2</v>
      </c>
      <c r="Q242" s="10">
        <f t="shared" si="157"/>
        <v>0.56346582171542481</v>
      </c>
      <c r="R242" s="5">
        <f t="shared" si="158"/>
        <v>12.312702304727569</v>
      </c>
      <c r="S242" s="6">
        <f t="shared" si="159"/>
        <v>17.376114249847461</v>
      </c>
      <c r="T242" s="5">
        <f t="shared" si="172"/>
        <v>0.60660904805158844</v>
      </c>
      <c r="U242" s="41">
        <v>63</v>
      </c>
      <c r="V242" s="5">
        <f t="shared" si="173"/>
        <v>1.9873973368711071</v>
      </c>
      <c r="W242" s="7">
        <f t="shared" si="174"/>
        <v>1.2520603222287974</v>
      </c>
      <c r="X242" s="7">
        <f t="shared" si="175"/>
        <v>0.73533701464230972</v>
      </c>
      <c r="Y242" s="7">
        <f t="shared" si="176"/>
        <v>0.18334629811049971</v>
      </c>
      <c r="Z242" s="8">
        <v>0.23</v>
      </c>
      <c r="AA242" s="6">
        <f t="shared" si="177"/>
        <v>9.4807807746402286</v>
      </c>
      <c r="AB242" s="6">
        <f t="shared" si="160"/>
        <v>3.9038911157119833</v>
      </c>
      <c r="AC242" s="18">
        <f t="shared" si="178"/>
        <v>-0.59341194567807209</v>
      </c>
      <c r="AD242" s="19">
        <f t="shared" si="165"/>
        <v>3.9936959254794515</v>
      </c>
      <c r="AE242" s="19">
        <f t="shared" si="179"/>
        <v>0.21607271114367588</v>
      </c>
      <c r="AF242" s="19">
        <f t="shared" si="180"/>
        <v>12.380054416481979</v>
      </c>
      <c r="AG242" s="20">
        <f t="shared" si="181"/>
        <v>1.4403324405845614</v>
      </c>
      <c r="AH242" s="19">
        <f t="shared" si="182"/>
        <v>82.524969941272772</v>
      </c>
      <c r="AI242" s="19">
        <f t="shared" si="183"/>
        <v>11.003329325503037</v>
      </c>
      <c r="AJ242" s="19">
        <f t="shared" si="184"/>
        <v>0.97728988525814708</v>
      </c>
      <c r="AK242" s="21">
        <f t="shared" si="166"/>
        <v>553.0668427380898</v>
      </c>
      <c r="AL242" s="19">
        <f t="shared" si="185"/>
        <v>9.4463816739665738</v>
      </c>
      <c r="AM242" s="19">
        <f t="shared" si="186"/>
        <v>23.155802571758347</v>
      </c>
      <c r="AN242" s="22">
        <f t="shared" si="187"/>
        <v>2.4599186</v>
      </c>
      <c r="AO242" s="23">
        <f t="shared" si="188"/>
        <v>0.12554481112752489</v>
      </c>
      <c r="AP242" s="23">
        <f t="shared" si="189"/>
        <v>9.4814471264367817E-3</v>
      </c>
      <c r="AQ242" s="23">
        <f t="shared" si="161"/>
        <v>2.2199699282485413E-2</v>
      </c>
      <c r="AR242" s="24">
        <f t="shared" si="190"/>
        <v>0.84974264545682032</v>
      </c>
      <c r="AS242" s="24">
        <f t="shared" si="191"/>
        <v>6.4174615355416784E-2</v>
      </c>
      <c r="AT242" s="25">
        <f t="shared" si="192"/>
        <v>5.5768896589282448</v>
      </c>
      <c r="AU242" s="25">
        <f t="shared" si="197"/>
        <v>0.41300000000000009</v>
      </c>
      <c r="AV242" s="25">
        <f t="shared" si="193"/>
        <v>5.1638896589282446</v>
      </c>
      <c r="AW242" s="23">
        <f t="shared" si="194"/>
        <v>12.218581390284378</v>
      </c>
      <c r="AX242" s="24">
        <f t="shared" si="195"/>
        <v>1.7837896179267085</v>
      </c>
      <c r="AY242" s="24">
        <f t="shared" si="162"/>
        <v>0.57659449012090502</v>
      </c>
      <c r="AZ242" s="15"/>
      <c r="BB242" s="35">
        <f t="shared" si="196"/>
        <v>2.3603841080476133</v>
      </c>
    </row>
    <row r="243" spans="1:54" ht="15.75" thickBot="1" x14ac:dyDescent="0.3">
      <c r="A243" s="31">
        <v>234</v>
      </c>
      <c r="B243" s="32">
        <f t="shared" si="198"/>
        <v>21</v>
      </c>
      <c r="C243" s="32">
        <v>234</v>
      </c>
      <c r="D243" s="3">
        <f t="shared" si="167"/>
        <v>-34</v>
      </c>
      <c r="E243" s="4">
        <f t="shared" si="168"/>
        <v>20</v>
      </c>
      <c r="F243" s="48">
        <v>19.3</v>
      </c>
      <c r="G243" s="48">
        <v>24.9</v>
      </c>
      <c r="H243" s="48">
        <v>13.6</v>
      </c>
      <c r="I243" s="42">
        <v>1013</v>
      </c>
      <c r="J243" s="12">
        <f t="shared" si="163"/>
        <v>101.3</v>
      </c>
      <c r="K243" s="5">
        <f t="shared" si="169"/>
        <v>101.0984263372235</v>
      </c>
      <c r="L243" s="41">
        <v>21</v>
      </c>
      <c r="M243" s="12">
        <f t="shared" si="164"/>
        <v>5.8316999999999997</v>
      </c>
      <c r="N243" s="14">
        <f t="shared" si="170"/>
        <v>10</v>
      </c>
      <c r="O243" s="5">
        <f t="shared" si="171"/>
        <v>4.3605330287923643</v>
      </c>
      <c r="P243" s="48">
        <v>1.8</v>
      </c>
      <c r="Q243" s="10">
        <f t="shared" si="157"/>
        <v>0.16312235296727226</v>
      </c>
      <c r="R243" s="5">
        <f t="shared" si="158"/>
        <v>7.7479439511750146</v>
      </c>
      <c r="S243" s="6">
        <f t="shared" si="159"/>
        <v>17.535397849116624</v>
      </c>
      <c r="T243" s="5">
        <f t="shared" si="172"/>
        <v>0.24649198860995314</v>
      </c>
      <c r="U243" s="41">
        <v>66</v>
      </c>
      <c r="V243" s="5">
        <f t="shared" si="173"/>
        <v>2.2388583081993816</v>
      </c>
      <c r="W243" s="7">
        <f t="shared" si="174"/>
        <v>1.4776464834115919</v>
      </c>
      <c r="X243" s="7">
        <f t="shared" si="175"/>
        <v>0.7612118247877897</v>
      </c>
      <c r="Y243" s="7">
        <f t="shared" si="176"/>
        <v>0.16981812354170259</v>
      </c>
      <c r="Z243" s="8">
        <v>0.23</v>
      </c>
      <c r="AA243" s="6">
        <f t="shared" si="177"/>
        <v>5.9659168424047611</v>
      </c>
      <c r="AB243" s="6">
        <f t="shared" si="160"/>
        <v>1.5035923457967437</v>
      </c>
      <c r="AC243" s="18">
        <f t="shared" si="178"/>
        <v>-0.59341194567807209</v>
      </c>
      <c r="AD243" s="19">
        <f t="shared" si="165"/>
        <v>4.0109101320547937</v>
      </c>
      <c r="AE243" s="19">
        <f t="shared" si="179"/>
        <v>0.21028025735626815</v>
      </c>
      <c r="AF243" s="19">
        <f t="shared" si="180"/>
        <v>12.048171261438947</v>
      </c>
      <c r="AG243" s="20">
        <f t="shared" si="181"/>
        <v>1.4444338543014248</v>
      </c>
      <c r="AH243" s="19">
        <f t="shared" si="182"/>
        <v>82.759963637286106</v>
      </c>
      <c r="AI243" s="19">
        <f t="shared" si="183"/>
        <v>11.034661818304814</v>
      </c>
      <c r="AJ243" s="19">
        <f t="shared" si="184"/>
        <v>0.97769373778717183</v>
      </c>
      <c r="AK243" s="21">
        <f t="shared" si="166"/>
        <v>558.13670335715938</v>
      </c>
      <c r="AL243" s="19">
        <f t="shared" si="185"/>
        <v>9.5329748933402829</v>
      </c>
      <c r="AM243" s="19">
        <f t="shared" si="186"/>
        <v>23.368067496157551</v>
      </c>
      <c r="AN243" s="22">
        <f t="shared" si="187"/>
        <v>2.4554326999999998</v>
      </c>
      <c r="AO243" s="23">
        <f t="shared" si="188"/>
        <v>0.13934303289495684</v>
      </c>
      <c r="AP243" s="23">
        <f t="shared" si="189"/>
        <v>8.5480404145077717E-3</v>
      </c>
      <c r="AQ243" s="23">
        <f t="shared" si="161"/>
        <v>2.1221204684538232E-2</v>
      </c>
      <c r="AR243" s="24">
        <f t="shared" si="190"/>
        <v>0.86783355369509574</v>
      </c>
      <c r="AS243" s="24">
        <f t="shared" si="191"/>
        <v>5.3237511312415706E-2</v>
      </c>
      <c r="AT243" s="25">
        <f t="shared" si="192"/>
        <v>4.4623244966080176</v>
      </c>
      <c r="AU243" s="25">
        <f t="shared" si="197"/>
        <v>-0.30099999999999993</v>
      </c>
      <c r="AV243" s="25">
        <f t="shared" si="193"/>
        <v>4.7633244966080177</v>
      </c>
      <c r="AW243" s="23">
        <f t="shared" si="194"/>
        <v>13.417024703976505</v>
      </c>
      <c r="AX243" s="24">
        <f t="shared" si="195"/>
        <v>1.6835211265591759</v>
      </c>
      <c r="AY243" s="24">
        <f t="shared" si="162"/>
        <v>0.54372523650849824</v>
      </c>
      <c r="AZ243" s="15"/>
      <c r="BB243" s="35">
        <f t="shared" si="196"/>
        <v>2.2272463630676742</v>
      </c>
    </row>
    <row r="244" spans="1:54" ht="15.75" thickBot="1" x14ac:dyDescent="0.3">
      <c r="A244" s="31">
        <v>235</v>
      </c>
      <c r="B244" s="32">
        <f t="shared" si="198"/>
        <v>22</v>
      </c>
      <c r="C244" s="32">
        <v>235</v>
      </c>
      <c r="D244" s="3">
        <f t="shared" si="167"/>
        <v>-34</v>
      </c>
      <c r="E244" s="4">
        <f t="shared" si="168"/>
        <v>20</v>
      </c>
      <c r="F244" s="48">
        <v>13.1</v>
      </c>
      <c r="G244" s="48">
        <v>18.399999999999999</v>
      </c>
      <c r="H244" s="48">
        <v>7.9</v>
      </c>
      <c r="I244" s="42">
        <v>1013</v>
      </c>
      <c r="J244" s="12">
        <f t="shared" si="163"/>
        <v>101.3</v>
      </c>
      <c r="K244" s="5">
        <f t="shared" si="169"/>
        <v>101.0984263372235</v>
      </c>
      <c r="L244" s="41">
        <v>7</v>
      </c>
      <c r="M244" s="12">
        <f t="shared" si="164"/>
        <v>1.9439</v>
      </c>
      <c r="N244" s="14">
        <f t="shared" si="170"/>
        <v>10</v>
      </c>
      <c r="O244" s="5">
        <f t="shared" si="171"/>
        <v>1.4535110095974548</v>
      </c>
      <c r="P244" s="48">
        <v>7</v>
      </c>
      <c r="Q244" s="10">
        <f t="shared" si="157"/>
        <v>0.63255677659189247</v>
      </c>
      <c r="R244" s="5">
        <f t="shared" si="158"/>
        <v>13.354134111549506</v>
      </c>
      <c r="S244" s="6">
        <f t="shared" si="159"/>
        <v>17.69614105786718</v>
      </c>
      <c r="T244" s="5">
        <f t="shared" si="172"/>
        <v>0.66875776145992483</v>
      </c>
      <c r="U244" s="41">
        <v>48</v>
      </c>
      <c r="V244" s="5">
        <f t="shared" si="173"/>
        <v>1.507596630720393</v>
      </c>
      <c r="W244" s="7">
        <f t="shared" si="174"/>
        <v>0.72364638274578863</v>
      </c>
      <c r="X244" s="7">
        <f t="shared" si="175"/>
        <v>0.78395024797460433</v>
      </c>
      <c r="Y244" s="7">
        <f t="shared" si="176"/>
        <v>0.2209056294285181</v>
      </c>
      <c r="Z244" s="8">
        <v>0.23</v>
      </c>
      <c r="AA244" s="6">
        <f t="shared" si="177"/>
        <v>10.28268326589312</v>
      </c>
      <c r="AB244" s="6">
        <f t="shared" si="160"/>
        <v>4.8763883710085434</v>
      </c>
      <c r="AC244" s="18">
        <f t="shared" si="178"/>
        <v>-0.59341194567807209</v>
      </c>
      <c r="AD244" s="19">
        <f t="shared" si="165"/>
        <v>4.0281243386301364</v>
      </c>
      <c r="AE244" s="19">
        <f t="shared" si="179"/>
        <v>0.20443303209728414</v>
      </c>
      <c r="AF244" s="19">
        <f t="shared" si="180"/>
        <v>11.713149932236874</v>
      </c>
      <c r="AG244" s="20">
        <f t="shared" si="181"/>
        <v>1.4485622337869479</v>
      </c>
      <c r="AH244" s="19">
        <f t="shared" si="182"/>
        <v>82.996502358034974</v>
      </c>
      <c r="AI244" s="19">
        <f t="shared" si="183"/>
        <v>11.066200314404663</v>
      </c>
      <c r="AJ244" s="19">
        <f t="shared" si="184"/>
        <v>0.97810365854948744</v>
      </c>
      <c r="AK244" s="21">
        <f t="shared" si="166"/>
        <v>563.25302209660595</v>
      </c>
      <c r="AL244" s="19">
        <f t="shared" si="185"/>
        <v>9.6203616174100297</v>
      </c>
      <c r="AM244" s="19">
        <f t="shared" si="186"/>
        <v>23.582277529140701</v>
      </c>
      <c r="AN244" s="22">
        <f t="shared" si="187"/>
        <v>2.4700709000000001</v>
      </c>
      <c r="AO244" s="23">
        <f t="shared" si="188"/>
        <v>9.8534533128658203E-2</v>
      </c>
      <c r="AP244" s="23">
        <f t="shared" si="189"/>
        <v>1.259367786259542E-2</v>
      </c>
      <c r="AQ244" s="23">
        <f t="shared" si="161"/>
        <v>1.8817394666961522E-2</v>
      </c>
      <c r="AR244" s="24">
        <f t="shared" si="190"/>
        <v>0.83964988883920233</v>
      </c>
      <c r="AS244" s="24">
        <f t="shared" si="191"/>
        <v>0.10731547490662945</v>
      </c>
      <c r="AT244" s="25">
        <f t="shared" si="192"/>
        <v>5.4062948948845762</v>
      </c>
      <c r="AU244" s="25">
        <f t="shared" si="197"/>
        <v>-0.4830000000000001</v>
      </c>
      <c r="AV244" s="25">
        <f t="shared" si="193"/>
        <v>5.8892948948845767</v>
      </c>
      <c r="AW244" s="23">
        <f t="shared" si="194"/>
        <v>4.5691928349203961</v>
      </c>
      <c r="AX244" s="24">
        <f t="shared" si="195"/>
        <v>2.0019448849954538</v>
      </c>
      <c r="AY244" s="24">
        <f t="shared" si="162"/>
        <v>0.38440616196943039</v>
      </c>
      <c r="AZ244" s="15"/>
      <c r="BB244" s="35">
        <f t="shared" si="196"/>
        <v>2.3863510469648843</v>
      </c>
    </row>
    <row r="245" spans="1:54" ht="15.75" thickBot="1" x14ac:dyDescent="0.3">
      <c r="A245" s="31">
        <v>236</v>
      </c>
      <c r="B245" s="32">
        <f t="shared" si="198"/>
        <v>23</v>
      </c>
      <c r="C245" s="32">
        <v>236</v>
      </c>
      <c r="D245" s="3">
        <f t="shared" si="167"/>
        <v>-34</v>
      </c>
      <c r="E245" s="4">
        <f t="shared" si="168"/>
        <v>20</v>
      </c>
      <c r="F245" s="48">
        <v>12.4</v>
      </c>
      <c r="G245" s="48">
        <v>23.2</v>
      </c>
      <c r="H245" s="48">
        <v>1.6</v>
      </c>
      <c r="I245" s="42">
        <v>1013</v>
      </c>
      <c r="J245" s="12">
        <f t="shared" si="163"/>
        <v>101.3</v>
      </c>
      <c r="K245" s="5">
        <f t="shared" si="169"/>
        <v>101.0984263372235</v>
      </c>
      <c r="L245" s="41">
        <v>6</v>
      </c>
      <c r="M245" s="12">
        <f t="shared" si="164"/>
        <v>1.6661999999999999</v>
      </c>
      <c r="N245" s="14">
        <f t="shared" si="170"/>
        <v>10</v>
      </c>
      <c r="O245" s="5">
        <f t="shared" si="171"/>
        <v>1.2458665796549611</v>
      </c>
      <c r="P245" s="48">
        <v>7.2</v>
      </c>
      <c r="Q245" s="10">
        <f t="shared" si="157"/>
        <v>0.64876921710463897</v>
      </c>
      <c r="R245" s="5">
        <f t="shared" si="158"/>
        <v>13.669414672395053</v>
      </c>
      <c r="S245" s="6">
        <f t="shared" si="159"/>
        <v>17.858293236683956</v>
      </c>
      <c r="T245" s="5">
        <f t="shared" si="172"/>
        <v>0.68334118009812272</v>
      </c>
      <c r="U245" s="41">
        <v>61</v>
      </c>
      <c r="V245" s="5">
        <f t="shared" si="173"/>
        <v>1.4399890276309686</v>
      </c>
      <c r="W245" s="7">
        <f t="shared" si="174"/>
        <v>0.87839330685489081</v>
      </c>
      <c r="X245" s="7">
        <f t="shared" si="175"/>
        <v>0.56159572077607778</v>
      </c>
      <c r="Y245" s="7">
        <f t="shared" si="176"/>
        <v>0.20878830534454693</v>
      </c>
      <c r="Z245" s="8">
        <v>0.23</v>
      </c>
      <c r="AA245" s="6">
        <f t="shared" si="177"/>
        <v>10.525449297744192</v>
      </c>
      <c r="AB245" s="6">
        <f t="shared" si="160"/>
        <v>4.6907987299892904</v>
      </c>
      <c r="AC245" s="18">
        <f t="shared" si="178"/>
        <v>-0.59341194567807209</v>
      </c>
      <c r="AD245" s="19">
        <f t="shared" si="165"/>
        <v>4.0453385452054791</v>
      </c>
      <c r="AE245" s="19">
        <f t="shared" si="179"/>
        <v>0.19853257209378783</v>
      </c>
      <c r="AF245" s="19">
        <f t="shared" si="180"/>
        <v>11.375078476850788</v>
      </c>
      <c r="AG245" s="20">
        <f t="shared" si="181"/>
        <v>1.4527165766018877</v>
      </c>
      <c r="AH245" s="19">
        <f t="shared" si="182"/>
        <v>83.234528667981522</v>
      </c>
      <c r="AI245" s="19">
        <f t="shared" si="183"/>
        <v>11.09793715573087</v>
      </c>
      <c r="AJ245" s="19">
        <f t="shared" si="184"/>
        <v>0.97851955207821084</v>
      </c>
      <c r="AK245" s="21">
        <f t="shared" si="166"/>
        <v>568.41418714719157</v>
      </c>
      <c r="AL245" s="19">
        <f t="shared" si="185"/>
        <v>9.708514316474032</v>
      </c>
      <c r="AM245" s="19">
        <f t="shared" si="186"/>
        <v>23.79836518747862</v>
      </c>
      <c r="AN245" s="22">
        <f t="shared" si="187"/>
        <v>2.4717235999999998</v>
      </c>
      <c r="AO245" s="23">
        <f t="shared" si="188"/>
        <v>9.4644210380958674E-2</v>
      </c>
      <c r="AP245" s="23">
        <f t="shared" si="189"/>
        <v>1.3304611290322581E-2</v>
      </c>
      <c r="AQ245" s="23">
        <f t="shared" si="161"/>
        <v>1.8940373281372994E-2</v>
      </c>
      <c r="AR245" s="24">
        <f t="shared" si="190"/>
        <v>0.83324873261252064</v>
      </c>
      <c r="AS245" s="24">
        <f t="shared" si="191"/>
        <v>0.11713395305365566</v>
      </c>
      <c r="AT245" s="25">
        <f t="shared" si="192"/>
        <v>5.8346505677549017</v>
      </c>
      <c r="AU245" s="25">
        <f t="shared" si="197"/>
        <v>0.11900000000000009</v>
      </c>
      <c r="AV245" s="25">
        <f t="shared" si="193"/>
        <v>5.7156505677549019</v>
      </c>
      <c r="AW245" s="23">
        <f t="shared" si="194"/>
        <v>3.9260501459715167</v>
      </c>
      <c r="AX245" s="24">
        <f t="shared" si="195"/>
        <v>1.9268168138370352</v>
      </c>
      <c r="AY245" s="24">
        <f t="shared" si="162"/>
        <v>0.25826314328605687</v>
      </c>
      <c r="AZ245" s="15"/>
      <c r="BB245" s="35">
        <f t="shared" si="196"/>
        <v>2.1850799571230919</v>
      </c>
    </row>
    <row r="246" spans="1:54" ht="15.75" thickBot="1" x14ac:dyDescent="0.3">
      <c r="A246" s="31">
        <v>237</v>
      </c>
      <c r="B246" s="32">
        <f t="shared" si="198"/>
        <v>24</v>
      </c>
      <c r="C246" s="32">
        <v>237</v>
      </c>
      <c r="D246" s="3">
        <f t="shared" si="167"/>
        <v>-34</v>
      </c>
      <c r="E246" s="4">
        <f t="shared" si="168"/>
        <v>20</v>
      </c>
      <c r="F246" s="48">
        <v>14.8</v>
      </c>
      <c r="G246" s="48">
        <v>25</v>
      </c>
      <c r="H246" s="48">
        <v>4.5999999999999996</v>
      </c>
      <c r="I246" s="42">
        <v>1013</v>
      </c>
      <c r="J246" s="12">
        <f t="shared" si="163"/>
        <v>101.3</v>
      </c>
      <c r="K246" s="5">
        <f t="shared" si="169"/>
        <v>101.0984263372235</v>
      </c>
      <c r="L246" s="41">
        <v>8</v>
      </c>
      <c r="M246" s="12">
        <f t="shared" si="164"/>
        <v>2.2216</v>
      </c>
      <c r="N246" s="14">
        <f t="shared" si="170"/>
        <v>10</v>
      </c>
      <c r="O246" s="5">
        <f t="shared" si="171"/>
        <v>1.6611554395399484</v>
      </c>
      <c r="P246" s="48">
        <v>8.6999999999999993</v>
      </c>
      <c r="Q246" s="10">
        <f t="shared" si="157"/>
        <v>0.78168064774225066</v>
      </c>
      <c r="R246" s="5">
        <f t="shared" si="158"/>
        <v>15.390589556453605</v>
      </c>
      <c r="S246" s="6">
        <f t="shared" si="159"/>
        <v>18.021803517915547</v>
      </c>
      <c r="T246" s="5">
        <f t="shared" si="172"/>
        <v>0.80289770419245643</v>
      </c>
      <c r="U246" s="41">
        <v>55</v>
      </c>
      <c r="V246" s="5">
        <f t="shared" si="173"/>
        <v>1.683511635746715</v>
      </c>
      <c r="W246" s="7">
        <f t="shared" si="174"/>
        <v>0.92593139966069338</v>
      </c>
      <c r="X246" s="7">
        <f t="shared" si="175"/>
        <v>0.75758023608602165</v>
      </c>
      <c r="Y246" s="7">
        <f t="shared" si="176"/>
        <v>0.2052845389966334</v>
      </c>
      <c r="Z246" s="8">
        <v>0.23</v>
      </c>
      <c r="AA246" s="6">
        <f t="shared" si="177"/>
        <v>11.850753958469276</v>
      </c>
      <c r="AB246" s="6">
        <f t="shared" si="160"/>
        <v>5.5976374713063768</v>
      </c>
      <c r="AC246" s="18">
        <f t="shared" si="178"/>
        <v>-0.59341194567807209</v>
      </c>
      <c r="AD246" s="19">
        <f t="shared" si="165"/>
        <v>4.0625527517808218</v>
      </c>
      <c r="AE246" s="19">
        <f t="shared" si="179"/>
        <v>0.19258041277656548</v>
      </c>
      <c r="AF246" s="19">
        <f t="shared" si="180"/>
        <v>11.034044868984479</v>
      </c>
      <c r="AG246" s="20">
        <f t="shared" si="181"/>
        <v>1.4568959078309101</v>
      </c>
      <c r="AH246" s="19">
        <f t="shared" si="182"/>
        <v>83.473986708591724</v>
      </c>
      <c r="AI246" s="19">
        <f t="shared" si="183"/>
        <v>11.129864894478896</v>
      </c>
      <c r="AJ246" s="19">
        <f t="shared" si="184"/>
        <v>0.97894132178631044</v>
      </c>
      <c r="AK246" s="21">
        <f t="shared" si="166"/>
        <v>573.6185794351145</v>
      </c>
      <c r="AL246" s="19">
        <f t="shared" si="185"/>
        <v>9.7974053367517566</v>
      </c>
      <c r="AM246" s="19">
        <f t="shared" si="186"/>
        <v>24.016262683789375</v>
      </c>
      <c r="AN246" s="22">
        <f t="shared" si="187"/>
        <v>2.4660571999999998</v>
      </c>
      <c r="AO246" s="23">
        <f t="shared" si="188"/>
        <v>0.10855313869312981</v>
      </c>
      <c r="AP246" s="23">
        <f t="shared" si="189"/>
        <v>1.1147106756756757E-2</v>
      </c>
      <c r="AQ246" s="23">
        <f t="shared" si="161"/>
        <v>1.7442912944957215E-2</v>
      </c>
      <c r="AR246" s="24">
        <f t="shared" si="190"/>
        <v>0.86155984478735492</v>
      </c>
      <c r="AS246" s="24">
        <f t="shared" si="191"/>
        <v>8.8471873616927904E-2</v>
      </c>
      <c r="AT246" s="25">
        <f t="shared" si="192"/>
        <v>6.2531164871628997</v>
      </c>
      <c r="AU246" s="25">
        <f t="shared" si="197"/>
        <v>0.27999999999999992</v>
      </c>
      <c r="AV246" s="25">
        <f t="shared" si="193"/>
        <v>5.9731164871628994</v>
      </c>
      <c r="AW246" s="23">
        <f t="shared" si="194"/>
        <v>5.1911107485623385</v>
      </c>
      <c r="AX246" s="24">
        <f t="shared" si="195"/>
        <v>2.0868118199273149</v>
      </c>
      <c r="AY246" s="24">
        <f t="shared" si="162"/>
        <v>0.34793182507441411</v>
      </c>
      <c r="AZ246" s="15"/>
      <c r="BB246" s="35">
        <f t="shared" si="196"/>
        <v>2.434743645001729</v>
      </c>
    </row>
    <row r="247" spans="1:54" ht="15.75" thickBot="1" x14ac:dyDescent="0.3">
      <c r="A247" s="31">
        <v>238</v>
      </c>
      <c r="B247" s="32">
        <f t="shared" si="198"/>
        <v>25</v>
      </c>
      <c r="C247" s="32">
        <v>238</v>
      </c>
      <c r="D247" s="3">
        <f t="shared" si="167"/>
        <v>-34</v>
      </c>
      <c r="E247" s="4">
        <f t="shared" si="168"/>
        <v>20</v>
      </c>
      <c r="F247" s="48">
        <v>16.399999999999999</v>
      </c>
      <c r="G247" s="48">
        <v>23.7</v>
      </c>
      <c r="H247" s="48">
        <v>9.1</v>
      </c>
      <c r="I247" s="42">
        <v>1013</v>
      </c>
      <c r="J247" s="12">
        <f t="shared" si="163"/>
        <v>101.3</v>
      </c>
      <c r="K247" s="5">
        <f t="shared" si="169"/>
        <v>101.0984263372235</v>
      </c>
      <c r="L247" s="41">
        <v>6</v>
      </c>
      <c r="M247" s="12">
        <f t="shared" si="164"/>
        <v>1.6661999999999999</v>
      </c>
      <c r="N247" s="14">
        <f t="shared" si="170"/>
        <v>10</v>
      </c>
      <c r="O247" s="5">
        <f t="shared" si="171"/>
        <v>1.2458665796549611</v>
      </c>
      <c r="P247" s="48">
        <v>7</v>
      </c>
      <c r="Q247" s="10">
        <f t="shared" si="157"/>
        <v>0.62712908702588166</v>
      </c>
      <c r="R247" s="5">
        <f t="shared" si="158"/>
        <v>13.658495020332579</v>
      </c>
      <c r="S247" s="6">
        <f t="shared" si="159"/>
        <v>18.186620824952975</v>
      </c>
      <c r="T247" s="5">
        <f t="shared" si="172"/>
        <v>0.66387544475275895</v>
      </c>
      <c r="U247" s="41">
        <v>63</v>
      </c>
      <c r="V247" s="5">
        <f t="shared" si="173"/>
        <v>1.8652662441343701</v>
      </c>
      <c r="W247" s="7">
        <f t="shared" si="174"/>
        <v>1.1751177338046532</v>
      </c>
      <c r="X247" s="7">
        <f t="shared" si="175"/>
        <v>0.69014851032971691</v>
      </c>
      <c r="Y247" s="7">
        <f t="shared" si="176"/>
        <v>0.18823601355205774</v>
      </c>
      <c r="Z247" s="8">
        <v>0.23</v>
      </c>
      <c r="AA247" s="6">
        <f t="shared" si="177"/>
        <v>10.517041165656085</v>
      </c>
      <c r="AB247" s="6">
        <f t="shared" si="160"/>
        <v>4.3231350086783342</v>
      </c>
      <c r="AC247" s="18">
        <f t="shared" si="178"/>
        <v>-0.59341194567807209</v>
      </c>
      <c r="AD247" s="19">
        <f t="shared" si="165"/>
        <v>4.0797669583561635</v>
      </c>
      <c r="AE247" s="19">
        <f t="shared" si="179"/>
        <v>0.1865780881030788</v>
      </c>
      <c r="AF247" s="19">
        <f t="shared" si="180"/>
        <v>10.690136997926452</v>
      </c>
      <c r="AG247" s="20">
        <f t="shared" si="181"/>
        <v>1.4610992796435345</v>
      </c>
      <c r="AH247" s="19">
        <f t="shared" si="182"/>
        <v>83.714822173179357</v>
      </c>
      <c r="AI247" s="19">
        <f t="shared" si="183"/>
        <v>11.161976289757247</v>
      </c>
      <c r="AJ247" s="19">
        <f t="shared" si="184"/>
        <v>0.9793688699636397</v>
      </c>
      <c r="AK247" s="21">
        <f t="shared" si="166"/>
        <v>578.86457323563207</v>
      </c>
      <c r="AL247" s="19">
        <f t="shared" si="185"/>
        <v>9.8870069108645957</v>
      </c>
      <c r="AM247" s="19">
        <f t="shared" si="186"/>
        <v>24.235901952229444</v>
      </c>
      <c r="AN247" s="22">
        <f t="shared" si="187"/>
        <v>2.4622796</v>
      </c>
      <c r="AO247" s="23">
        <f t="shared" si="188"/>
        <v>0.11876045435652692</v>
      </c>
      <c r="AP247" s="23">
        <f t="shared" si="189"/>
        <v>1.0059584146341465E-2</v>
      </c>
      <c r="AQ247" s="23">
        <f t="shared" si="161"/>
        <v>1.4320770042013728E-2</v>
      </c>
      <c r="AR247" s="24">
        <f t="shared" si="190"/>
        <v>0.89239075529447287</v>
      </c>
      <c r="AS247" s="24">
        <f t="shared" si="191"/>
        <v>7.558980759160927E-2</v>
      </c>
      <c r="AT247" s="25">
        <f t="shared" si="192"/>
        <v>6.1939061569777509</v>
      </c>
      <c r="AU247" s="25">
        <f t="shared" si="197"/>
        <v>-4.2000000000000107E-2</v>
      </c>
      <c r="AV247" s="25">
        <f t="shared" si="193"/>
        <v>6.2359061569777507</v>
      </c>
      <c r="AW247" s="23">
        <f t="shared" si="194"/>
        <v>3.8718229340105843</v>
      </c>
      <c r="AX247" s="24">
        <f t="shared" si="195"/>
        <v>2.2600459368508874</v>
      </c>
      <c r="AY247" s="24">
        <f t="shared" si="162"/>
        <v>0.20198600649160922</v>
      </c>
      <c r="AZ247" s="15"/>
      <c r="BB247" s="35">
        <f t="shared" si="196"/>
        <v>2.4620319433424966</v>
      </c>
    </row>
    <row r="248" spans="1:54" ht="15.75" thickBot="1" x14ac:dyDescent="0.3">
      <c r="A248" s="31">
        <v>239</v>
      </c>
      <c r="B248" s="32">
        <f t="shared" si="198"/>
        <v>26</v>
      </c>
      <c r="C248" s="32">
        <v>239</v>
      </c>
      <c r="D248" s="3">
        <f t="shared" si="167"/>
        <v>-34</v>
      </c>
      <c r="E248" s="4">
        <f t="shared" si="168"/>
        <v>20</v>
      </c>
      <c r="F248" s="48">
        <v>14.2</v>
      </c>
      <c r="G248" s="48">
        <v>21.2</v>
      </c>
      <c r="H248" s="48">
        <v>7.1</v>
      </c>
      <c r="I248" s="42">
        <v>1013</v>
      </c>
      <c r="J248" s="12">
        <f t="shared" si="163"/>
        <v>101.3</v>
      </c>
      <c r="K248" s="5">
        <f t="shared" si="169"/>
        <v>101.0984263372235</v>
      </c>
      <c r="L248" s="41">
        <v>5</v>
      </c>
      <c r="M248" s="12">
        <f t="shared" si="164"/>
        <v>1.3885000000000001</v>
      </c>
      <c r="N248" s="14">
        <f t="shared" si="170"/>
        <v>10</v>
      </c>
      <c r="O248" s="5">
        <f t="shared" si="171"/>
        <v>1.0382221497124677</v>
      </c>
      <c r="P248" s="48">
        <v>7.4</v>
      </c>
      <c r="Q248" s="10">
        <f t="shared" si="157"/>
        <v>0.66105282126753739</v>
      </c>
      <c r="R248" s="5">
        <f t="shared" si="158"/>
        <v>14.198059048398568</v>
      </c>
      <c r="S248" s="6">
        <f t="shared" si="159"/>
        <v>18.352693890854894</v>
      </c>
      <c r="T248" s="5">
        <f t="shared" si="172"/>
        <v>0.69439053085765956</v>
      </c>
      <c r="U248" s="41">
        <v>77</v>
      </c>
      <c r="V248" s="5">
        <f t="shared" si="173"/>
        <v>1.619471470078127</v>
      </c>
      <c r="W248" s="7">
        <f t="shared" si="174"/>
        <v>1.2469930319601579</v>
      </c>
      <c r="X248" s="7">
        <f t="shared" si="175"/>
        <v>0.3724784381179691</v>
      </c>
      <c r="Y248" s="7">
        <f t="shared" si="176"/>
        <v>0.18366362091176894</v>
      </c>
      <c r="Z248" s="8">
        <v>0.23</v>
      </c>
      <c r="AA248" s="6">
        <f t="shared" si="177"/>
        <v>10.932505467266898</v>
      </c>
      <c r="AB248" s="6">
        <f t="shared" si="160"/>
        <v>4.2756065066858859</v>
      </c>
      <c r="AC248" s="18">
        <f t="shared" si="178"/>
        <v>-0.59341194567807209</v>
      </c>
      <c r="AD248" s="19">
        <f t="shared" si="165"/>
        <v>4.0969811649315062</v>
      </c>
      <c r="AE248" s="19">
        <f t="shared" si="179"/>
        <v>0.18052713042947705</v>
      </c>
      <c r="AF248" s="19">
        <f t="shared" si="180"/>
        <v>10.343442661216772</v>
      </c>
      <c r="AG248" s="20">
        <f t="shared" si="181"/>
        <v>1.465325770790143</v>
      </c>
      <c r="AH248" s="19">
        <f t="shared" si="182"/>
        <v>83.956982278029443</v>
      </c>
      <c r="AI248" s="19">
        <f t="shared" si="183"/>
        <v>11.19426430373726</v>
      </c>
      <c r="AJ248" s="19">
        <f t="shared" si="184"/>
        <v>0.97980209777357241</v>
      </c>
      <c r="AK248" s="21">
        <f t="shared" si="166"/>
        <v>584.15053676588536</v>
      </c>
      <c r="AL248" s="19">
        <f t="shared" si="185"/>
        <v>9.9772911679613223</v>
      </c>
      <c r="AM248" s="19">
        <f t="shared" si="186"/>
        <v>24.457214673314091</v>
      </c>
      <c r="AN248" s="22">
        <f t="shared" si="187"/>
        <v>2.4674738000000001</v>
      </c>
      <c r="AO248" s="23">
        <f t="shared" si="188"/>
        <v>0.10492265625934516</v>
      </c>
      <c r="AP248" s="23">
        <f t="shared" si="189"/>
        <v>1.1618111267605634E-2</v>
      </c>
      <c r="AQ248" s="23">
        <f t="shared" si="161"/>
        <v>1.5719252622595371E-2</v>
      </c>
      <c r="AR248" s="24">
        <f t="shared" si="190"/>
        <v>0.8697032169975184</v>
      </c>
      <c r="AS248" s="24">
        <f t="shared" si="191"/>
        <v>9.6302448919098671E-2</v>
      </c>
      <c r="AT248" s="25">
        <f t="shared" si="192"/>
        <v>6.656898960581012</v>
      </c>
      <c r="AU248" s="25">
        <f t="shared" si="197"/>
        <v>-0.27299999999999991</v>
      </c>
      <c r="AV248" s="25">
        <f t="shared" si="193"/>
        <v>6.9298989605810117</v>
      </c>
      <c r="AW248" s="23">
        <f t="shared" si="194"/>
        <v>3.2512175878260994</v>
      </c>
      <c r="AX248" s="24">
        <f t="shared" si="195"/>
        <v>2.4425610596088454</v>
      </c>
      <c r="AY248" s="24">
        <f t="shared" si="162"/>
        <v>0.1166230793095813</v>
      </c>
      <c r="AZ248" s="15"/>
      <c r="BB248" s="35">
        <f t="shared" si="196"/>
        <v>2.5591841389184267</v>
      </c>
    </row>
    <row r="249" spans="1:54" ht="15.75" thickBot="1" x14ac:dyDescent="0.3">
      <c r="A249" s="31">
        <v>240</v>
      </c>
      <c r="B249" s="32">
        <f t="shared" si="198"/>
        <v>27</v>
      </c>
      <c r="C249" s="32">
        <v>240</v>
      </c>
      <c r="D249" s="3">
        <f t="shared" si="167"/>
        <v>-34</v>
      </c>
      <c r="E249" s="4">
        <f t="shared" si="168"/>
        <v>20</v>
      </c>
      <c r="F249" s="48">
        <v>12.5</v>
      </c>
      <c r="G249" s="48">
        <v>18.600000000000001</v>
      </c>
      <c r="H249" s="48">
        <v>6.4</v>
      </c>
      <c r="I249" s="42">
        <v>1013</v>
      </c>
      <c r="J249" s="12">
        <f t="shared" si="163"/>
        <v>101.3</v>
      </c>
      <c r="K249" s="5">
        <f t="shared" si="169"/>
        <v>101.0984263372235</v>
      </c>
      <c r="L249" s="41">
        <v>27</v>
      </c>
      <c r="M249" s="12">
        <f t="shared" si="164"/>
        <v>7.4979000000000005</v>
      </c>
      <c r="N249" s="14">
        <f t="shared" si="170"/>
        <v>10</v>
      </c>
      <c r="O249" s="5">
        <f t="shared" si="171"/>
        <v>5.606399608447326</v>
      </c>
      <c r="P249" s="48">
        <v>8.6</v>
      </c>
      <c r="Q249" s="10">
        <f t="shared" si="157"/>
        <v>0.76602947195456583</v>
      </c>
      <c r="R249" s="5">
        <f t="shared" si="158"/>
        <v>15.622887430406506</v>
      </c>
      <c r="S249" s="6">
        <f t="shared" si="159"/>
        <v>18.51997127630495</v>
      </c>
      <c r="T249" s="5">
        <f t="shared" si="172"/>
        <v>0.78881915454335283</v>
      </c>
      <c r="U249" s="41">
        <v>57</v>
      </c>
      <c r="V249" s="5">
        <f t="shared" si="173"/>
        <v>1.4494812038773492</v>
      </c>
      <c r="W249" s="7">
        <f t="shared" si="174"/>
        <v>0.82620428621008901</v>
      </c>
      <c r="X249" s="7">
        <f t="shared" si="175"/>
        <v>0.62327691766726023</v>
      </c>
      <c r="Y249" s="7">
        <f t="shared" si="176"/>
        <v>0.21274590768970242</v>
      </c>
      <c r="Z249" s="8">
        <v>0.23</v>
      </c>
      <c r="AA249" s="6">
        <f t="shared" si="177"/>
        <v>12.029623321413009</v>
      </c>
      <c r="AB249" s="6">
        <f t="shared" si="160"/>
        <v>5.4931851678977175</v>
      </c>
      <c r="AC249" s="18">
        <f t="shared" si="178"/>
        <v>-0.59341194567807209</v>
      </c>
      <c r="AD249" s="19">
        <f t="shared" si="165"/>
        <v>4.1141953715068489</v>
      </c>
      <c r="AE249" s="19">
        <f t="shared" si="179"/>
        <v>0.17442907043118036</v>
      </c>
      <c r="AF249" s="19">
        <f t="shared" si="180"/>
        <v>9.9940495600968173</v>
      </c>
      <c r="AG249" s="20">
        <f t="shared" si="181"/>
        <v>1.4695744860363693</v>
      </c>
      <c r="AH249" s="19">
        <f t="shared" si="182"/>
        <v>84.200415729991093</v>
      </c>
      <c r="AI249" s="19">
        <f t="shared" si="183"/>
        <v>11.226722097332146</v>
      </c>
      <c r="AJ249" s="19">
        <f t="shared" si="184"/>
        <v>0.98024090524927476</v>
      </c>
      <c r="AK249" s="21">
        <f t="shared" si="166"/>
        <v>589.47483275646675</v>
      </c>
      <c r="AL249" s="19">
        <f t="shared" si="185"/>
        <v>10.068230143480452</v>
      </c>
      <c r="AM249" s="19">
        <f t="shared" si="186"/>
        <v>24.680132297847752</v>
      </c>
      <c r="AN249" s="22">
        <f t="shared" si="187"/>
        <v>2.4714874999999998</v>
      </c>
      <c r="AO249" s="23">
        <f t="shared" si="188"/>
        <v>9.5191829580387716E-2</v>
      </c>
      <c r="AP249" s="23">
        <f t="shared" si="189"/>
        <v>1.31981744E-2</v>
      </c>
      <c r="AQ249" s="23">
        <f t="shared" si="161"/>
        <v>3.8356215928049039E-2</v>
      </c>
      <c r="AR249" s="24">
        <f t="shared" si="190"/>
        <v>0.71279088524267531</v>
      </c>
      <c r="AS249" s="24">
        <f t="shared" si="191"/>
        <v>9.8827162537292401E-2</v>
      </c>
      <c r="AT249" s="25">
        <f t="shared" si="192"/>
        <v>6.5364381535152916</v>
      </c>
      <c r="AU249" s="25">
        <f t="shared" si="197"/>
        <v>-0.44099999999999995</v>
      </c>
      <c r="AV249" s="25">
        <f t="shared" si="193"/>
        <v>6.9774381535152914</v>
      </c>
      <c r="AW249" s="23">
        <f t="shared" si="194"/>
        <v>17.661041818700014</v>
      </c>
      <c r="AX249" s="24">
        <f t="shared" si="195"/>
        <v>2.012332378039615</v>
      </c>
      <c r="AY249" s="24">
        <f t="shared" si="162"/>
        <v>1.0878617047031911</v>
      </c>
      <c r="AZ249" s="15"/>
      <c r="BB249" s="35">
        <f t="shared" si="196"/>
        <v>3.1001940827428061</v>
      </c>
    </row>
    <row r="250" spans="1:54" ht="15.75" thickBot="1" x14ac:dyDescent="0.3">
      <c r="A250" s="31">
        <v>241</v>
      </c>
      <c r="B250" s="32">
        <f t="shared" si="198"/>
        <v>28</v>
      </c>
      <c r="C250" s="32">
        <v>241</v>
      </c>
      <c r="D250" s="3">
        <f t="shared" si="167"/>
        <v>-34</v>
      </c>
      <c r="E250" s="4">
        <f t="shared" si="168"/>
        <v>20</v>
      </c>
      <c r="F250" s="48">
        <v>7.9</v>
      </c>
      <c r="G250" s="48">
        <v>11.6</v>
      </c>
      <c r="H250" s="48">
        <v>4.2</v>
      </c>
      <c r="I250" s="42">
        <v>1013</v>
      </c>
      <c r="J250" s="12">
        <f t="shared" si="163"/>
        <v>101.3</v>
      </c>
      <c r="K250" s="5">
        <f t="shared" si="169"/>
        <v>101.0984263372235</v>
      </c>
      <c r="L250" s="41">
        <v>20</v>
      </c>
      <c r="M250" s="12">
        <f t="shared" si="164"/>
        <v>5.5540000000000003</v>
      </c>
      <c r="N250" s="14">
        <f t="shared" si="170"/>
        <v>10</v>
      </c>
      <c r="O250" s="5">
        <f t="shared" si="171"/>
        <v>4.1528885988498709</v>
      </c>
      <c r="P250" s="48">
        <v>0</v>
      </c>
      <c r="Q250" s="10">
        <f t="shared" si="157"/>
        <v>0</v>
      </c>
      <c r="R250" s="5">
        <f t="shared" si="158"/>
        <v>6.2261465174881412</v>
      </c>
      <c r="S250" s="6">
        <f t="shared" si="159"/>
        <v>18.688401386892405</v>
      </c>
      <c r="T250" s="5">
        <f t="shared" si="172"/>
        <v>9.9760127931769749E-2</v>
      </c>
      <c r="U250" s="41">
        <v>90</v>
      </c>
      <c r="V250" s="5">
        <f t="shared" si="173"/>
        <v>1.065484367320199</v>
      </c>
      <c r="W250" s="7">
        <f t="shared" si="174"/>
        <v>0.95893593058817916</v>
      </c>
      <c r="X250" s="7">
        <f t="shared" si="175"/>
        <v>0.10654843673201986</v>
      </c>
      <c r="Y250" s="7">
        <f t="shared" si="176"/>
        <v>0.2029046162719973</v>
      </c>
      <c r="Z250" s="8">
        <v>0.23</v>
      </c>
      <c r="AA250" s="6">
        <f t="shared" si="177"/>
        <v>4.7941328184658687</v>
      </c>
      <c r="AB250" s="6">
        <f t="shared" si="160"/>
        <v>0.61986422759797843</v>
      </c>
      <c r="AC250" s="18">
        <f t="shared" si="178"/>
        <v>-0.59341194567807209</v>
      </c>
      <c r="AD250" s="19">
        <f t="shared" si="165"/>
        <v>4.1314095780821916</v>
      </c>
      <c r="AE250" s="19">
        <f t="shared" si="179"/>
        <v>0.1682854370713868</v>
      </c>
      <c r="AF250" s="19">
        <f t="shared" si="180"/>
        <v>9.6420452977048683</v>
      </c>
      <c r="AG250" s="20">
        <f t="shared" si="181"/>
        <v>1.4738445555391144</v>
      </c>
      <c r="AH250" s="19">
        <f t="shared" si="182"/>
        <v>84.445072690725908</v>
      </c>
      <c r="AI250" s="19">
        <f t="shared" si="183"/>
        <v>11.259343025430121</v>
      </c>
      <c r="AJ250" s="19">
        <f t="shared" si="184"/>
        <v>0.98068519128965992</v>
      </c>
      <c r="AK250" s="21">
        <f t="shared" si="166"/>
        <v>594.83581900144657</v>
      </c>
      <c r="AL250" s="19">
        <f t="shared" si="185"/>
        <v>10.159795788544708</v>
      </c>
      <c r="AM250" s="19">
        <f t="shared" si="186"/>
        <v>24.904586069952565</v>
      </c>
      <c r="AN250" s="22">
        <f t="shared" si="187"/>
        <v>2.4823480999999998</v>
      </c>
      <c r="AO250" s="23">
        <f t="shared" si="188"/>
        <v>7.2623655378673047E-2</v>
      </c>
      <c r="AP250" s="23">
        <f t="shared" si="189"/>
        <v>2.088318734177215E-2</v>
      </c>
      <c r="AQ250" s="23">
        <f t="shared" si="161"/>
        <v>5.0369874552331259E-2</v>
      </c>
      <c r="AR250" s="24">
        <f t="shared" si="190"/>
        <v>0.59046728246122171</v>
      </c>
      <c r="AS250" s="24">
        <f t="shared" si="191"/>
        <v>0.16979094228360625</v>
      </c>
      <c r="AT250" s="25">
        <f t="shared" si="192"/>
        <v>4.1742685908678903</v>
      </c>
      <c r="AU250" s="25">
        <f t="shared" si="197"/>
        <v>-0.32900000000000007</v>
      </c>
      <c r="AV250" s="25">
        <f t="shared" si="193"/>
        <v>4.50326859086789</v>
      </c>
      <c r="AW250" s="23">
        <f t="shared" si="194"/>
        <v>13.296334894930217</v>
      </c>
      <c r="AX250" s="24">
        <f t="shared" si="195"/>
        <v>1.0711764264821435</v>
      </c>
      <c r="AY250" s="24">
        <f t="shared" si="162"/>
        <v>0.24054345570466909</v>
      </c>
      <c r="AZ250" s="15"/>
      <c r="BB250" s="35">
        <f t="shared" si="196"/>
        <v>1.3117198821868126</v>
      </c>
    </row>
    <row r="251" spans="1:54" ht="15.75" thickBot="1" x14ac:dyDescent="0.3">
      <c r="A251" s="31">
        <v>242</v>
      </c>
      <c r="B251" s="32">
        <f t="shared" si="198"/>
        <v>29</v>
      </c>
      <c r="C251" s="32">
        <v>242</v>
      </c>
      <c r="D251" s="3">
        <f t="shared" si="167"/>
        <v>-34</v>
      </c>
      <c r="E251" s="4">
        <f t="shared" si="168"/>
        <v>20</v>
      </c>
      <c r="F251" s="48">
        <v>7.8</v>
      </c>
      <c r="G251" s="48">
        <v>10.7</v>
      </c>
      <c r="H251" s="48">
        <v>5</v>
      </c>
      <c r="I251" s="42">
        <v>1013</v>
      </c>
      <c r="J251" s="12">
        <f t="shared" si="163"/>
        <v>101.3</v>
      </c>
      <c r="K251" s="5">
        <f t="shared" si="169"/>
        <v>101.0984263372235</v>
      </c>
      <c r="L251" s="41">
        <v>15</v>
      </c>
      <c r="M251" s="12">
        <f t="shared" si="164"/>
        <v>4.1654999999999998</v>
      </c>
      <c r="N251" s="14">
        <f t="shared" si="170"/>
        <v>10</v>
      </c>
      <c r="O251" s="5">
        <f t="shared" si="171"/>
        <v>3.1146664491374034</v>
      </c>
      <c r="P251" s="48">
        <v>0</v>
      </c>
      <c r="Q251" s="10">
        <f t="shared" si="157"/>
        <v>0</v>
      </c>
      <c r="R251" s="5">
        <f t="shared" si="158"/>
        <v>6.2826267622974203</v>
      </c>
      <c r="S251" s="6">
        <f t="shared" si="159"/>
        <v>18.857932489711935</v>
      </c>
      <c r="T251" s="5">
        <f t="shared" si="172"/>
        <v>9.9760127931769804E-2</v>
      </c>
      <c r="U251" s="41">
        <v>96</v>
      </c>
      <c r="V251" s="5">
        <f t="shared" si="173"/>
        <v>1.0582434514187811</v>
      </c>
      <c r="W251" s="7">
        <f t="shared" si="174"/>
        <v>1.0159137133620297</v>
      </c>
      <c r="X251" s="7">
        <f t="shared" si="175"/>
        <v>4.2329738056751331E-2</v>
      </c>
      <c r="Y251" s="7">
        <f t="shared" si="176"/>
        <v>0.19889043695802974</v>
      </c>
      <c r="Z251" s="8">
        <v>0.23</v>
      </c>
      <c r="AA251" s="6">
        <f t="shared" si="177"/>
        <v>4.8376226069690134</v>
      </c>
      <c r="AB251" s="6">
        <f t="shared" si="160"/>
        <v>0.60691244380444387</v>
      </c>
      <c r="AC251" s="18">
        <f t="shared" si="178"/>
        <v>-0.59341194567807209</v>
      </c>
      <c r="AD251" s="19">
        <f t="shared" si="165"/>
        <v>4.1486237846575342</v>
      </c>
      <c r="AE251" s="19">
        <f t="shared" si="179"/>
        <v>0.16209775761671941</v>
      </c>
      <c r="AF251" s="19">
        <f t="shared" si="180"/>
        <v>9.2875173799726163</v>
      </c>
      <c r="AG251" s="20">
        <f t="shared" si="181"/>
        <v>1.478135134167345</v>
      </c>
      <c r="AH251" s="19">
        <f t="shared" si="182"/>
        <v>84.69090473779255</v>
      </c>
      <c r="AI251" s="19">
        <f t="shared" si="183"/>
        <v>11.292120631705673</v>
      </c>
      <c r="AJ251" s="19">
        <f t="shared" si="184"/>
        <v>0.98113485365506126</v>
      </c>
      <c r="AK251" s="21">
        <f t="shared" si="166"/>
        <v>600.23184888673165</v>
      </c>
      <c r="AL251" s="19">
        <f t="shared" si="185"/>
        <v>10.251959978985377</v>
      </c>
      <c r="AM251" s="19">
        <f t="shared" si="186"/>
        <v>25.130507049189681</v>
      </c>
      <c r="AN251" s="22">
        <f t="shared" si="187"/>
        <v>2.4825841999999998</v>
      </c>
      <c r="AO251" s="23">
        <f t="shared" si="188"/>
        <v>7.2188982621838704E-2</v>
      </c>
      <c r="AP251" s="23">
        <f t="shared" si="189"/>
        <v>2.1150920512820512E-2</v>
      </c>
      <c r="AQ251" s="23">
        <f t="shared" si="161"/>
        <v>4.3549461759302924E-2</v>
      </c>
      <c r="AR251" s="24">
        <f t="shared" si="190"/>
        <v>0.62372518490149287</v>
      </c>
      <c r="AS251" s="24">
        <f t="shared" si="191"/>
        <v>0.18274757904268871</v>
      </c>
      <c r="AT251" s="25">
        <f t="shared" si="192"/>
        <v>4.2307101631645692</v>
      </c>
      <c r="AU251" s="25">
        <f t="shared" si="197"/>
        <v>4.8999999999999953E-2</v>
      </c>
      <c r="AV251" s="25">
        <f t="shared" si="193"/>
        <v>4.1817101631645688</v>
      </c>
      <c r="AW251" s="23">
        <f t="shared" si="194"/>
        <v>9.9758000150308295</v>
      </c>
      <c r="AX251" s="24">
        <f t="shared" si="195"/>
        <v>1.050614091850046</v>
      </c>
      <c r="AY251" s="24">
        <f t="shared" si="162"/>
        <v>7.7169368727034601E-2</v>
      </c>
      <c r="AZ251" s="15"/>
      <c r="BB251" s="35">
        <f t="shared" si="196"/>
        <v>1.1277834605770805</v>
      </c>
    </row>
    <row r="252" spans="1:54" ht="15.75" thickBot="1" x14ac:dyDescent="0.3">
      <c r="A252" s="31">
        <v>243</v>
      </c>
      <c r="B252" s="32">
        <f t="shared" si="198"/>
        <v>30</v>
      </c>
      <c r="C252" s="32">
        <v>243</v>
      </c>
      <c r="D252" s="3">
        <f t="shared" si="167"/>
        <v>-34</v>
      </c>
      <c r="E252" s="4">
        <f t="shared" si="168"/>
        <v>20</v>
      </c>
      <c r="F252" s="48">
        <v>8.6</v>
      </c>
      <c r="G252" s="48">
        <v>10</v>
      </c>
      <c r="H252" s="48">
        <v>7.2</v>
      </c>
      <c r="I252" s="42">
        <v>1013</v>
      </c>
      <c r="J252" s="12">
        <f t="shared" si="163"/>
        <v>101.3</v>
      </c>
      <c r="K252" s="5">
        <f t="shared" si="169"/>
        <v>101.0984263372235</v>
      </c>
      <c r="L252" s="41">
        <v>23</v>
      </c>
      <c r="M252" s="12">
        <f t="shared" si="164"/>
        <v>6.3871000000000002</v>
      </c>
      <c r="N252" s="14">
        <f t="shared" si="170"/>
        <v>10</v>
      </c>
      <c r="O252" s="5">
        <f t="shared" si="171"/>
        <v>4.7758218886773518</v>
      </c>
      <c r="P252" s="48">
        <v>0</v>
      </c>
      <c r="Q252" s="10">
        <f t="shared" si="157"/>
        <v>0</v>
      </c>
      <c r="R252" s="5">
        <f t="shared" si="158"/>
        <v>6.3394565329437444</v>
      </c>
      <c r="S252" s="6">
        <f t="shared" si="159"/>
        <v>19.028512729283943</v>
      </c>
      <c r="T252" s="5">
        <f t="shared" si="172"/>
        <v>9.9760127931769749E-2</v>
      </c>
      <c r="U252" s="41">
        <v>91</v>
      </c>
      <c r="V252" s="5">
        <f t="shared" si="173"/>
        <v>1.1174036513621404</v>
      </c>
      <c r="W252" s="7">
        <f t="shared" si="174"/>
        <v>1.0168373227395477</v>
      </c>
      <c r="X252" s="7">
        <f t="shared" si="175"/>
        <v>0.10056632862259263</v>
      </c>
      <c r="Y252" s="7">
        <f t="shared" si="176"/>
        <v>0.19882630724637423</v>
      </c>
      <c r="Z252" s="8">
        <v>0.23</v>
      </c>
      <c r="AA252" s="6">
        <f t="shared" si="177"/>
        <v>4.8813815303666832</v>
      </c>
      <c r="AB252" s="6">
        <f t="shared" si="160"/>
        <v>0.61293266810095492</v>
      </c>
      <c r="AC252" s="18">
        <f t="shared" si="178"/>
        <v>-0.59341194567807209</v>
      </c>
      <c r="AD252" s="19">
        <f t="shared" si="165"/>
        <v>4.165837991232876</v>
      </c>
      <c r="AE252" s="19">
        <f t="shared" si="179"/>
        <v>0.15586755769908156</v>
      </c>
      <c r="AF252" s="19">
        <f t="shared" si="180"/>
        <v>8.9305532191692141</v>
      </c>
      <c r="AG252" s="20">
        <f t="shared" si="181"/>
        <v>1.4824454007707266</v>
      </c>
      <c r="AH252" s="19">
        <f t="shared" si="182"/>
        <v>84.937864822742512</v>
      </c>
      <c r="AI252" s="19">
        <f t="shared" si="183"/>
        <v>11.325048643032336</v>
      </c>
      <c r="AJ252" s="19">
        <f t="shared" si="184"/>
        <v>0.98158978896266935</v>
      </c>
      <c r="AK252" s="21">
        <f t="shared" si="166"/>
        <v>605.66127189679412</v>
      </c>
      <c r="AL252" s="19">
        <f t="shared" si="185"/>
        <v>10.344694523997244</v>
      </c>
      <c r="AM252" s="19">
        <f t="shared" si="186"/>
        <v>25.357826131774978</v>
      </c>
      <c r="AN252" s="22">
        <f t="shared" si="187"/>
        <v>2.4806954000000001</v>
      </c>
      <c r="AO252" s="23">
        <f t="shared" si="188"/>
        <v>7.5729481401152973E-2</v>
      </c>
      <c r="AP252" s="23">
        <f t="shared" si="189"/>
        <v>1.9183393023255814E-2</v>
      </c>
      <c r="AQ252" s="23">
        <f t="shared" si="161"/>
        <v>5.0332992245108094E-2</v>
      </c>
      <c r="AR252" s="24">
        <f t="shared" si="190"/>
        <v>0.60072977477543787</v>
      </c>
      <c r="AS252" s="24">
        <f t="shared" si="191"/>
        <v>0.15217369982034129</v>
      </c>
      <c r="AT252" s="25">
        <f t="shared" si="192"/>
        <v>4.2684488622657284</v>
      </c>
      <c r="AU252" s="25">
        <f t="shared" si="197"/>
        <v>-6.2999999999999973E-2</v>
      </c>
      <c r="AV252" s="25">
        <f t="shared" si="193"/>
        <v>4.3314488622657281</v>
      </c>
      <c r="AW252" s="23">
        <f t="shared" si="194"/>
        <v>15.252802341410987</v>
      </c>
      <c r="AX252" s="24">
        <f t="shared" si="195"/>
        <v>1.0489116477098388</v>
      </c>
      <c r="AY252" s="24">
        <f t="shared" si="162"/>
        <v>0.23342202790643676</v>
      </c>
      <c r="AZ252" s="15"/>
      <c r="BB252" s="35">
        <f t="shared" si="196"/>
        <v>1.2823336756162755</v>
      </c>
    </row>
    <row r="253" spans="1:54" ht="15.75" thickBot="1" x14ac:dyDescent="0.3">
      <c r="A253" s="31">
        <v>244</v>
      </c>
      <c r="B253" s="32">
        <f t="shared" si="198"/>
        <v>31</v>
      </c>
      <c r="C253" s="32">
        <v>244</v>
      </c>
      <c r="D253" s="3">
        <f t="shared" si="167"/>
        <v>-34</v>
      </c>
      <c r="E253" s="4">
        <f t="shared" si="168"/>
        <v>20</v>
      </c>
      <c r="F253" s="48">
        <v>6.9</v>
      </c>
      <c r="G253" s="48">
        <v>9.8000000000000007</v>
      </c>
      <c r="H253" s="48">
        <v>4</v>
      </c>
      <c r="I253" s="42">
        <v>1013</v>
      </c>
      <c r="J253" s="12">
        <f t="shared" si="163"/>
        <v>101.3</v>
      </c>
      <c r="K253" s="5">
        <f t="shared" si="169"/>
        <v>101.0984263372235</v>
      </c>
      <c r="L253" s="41">
        <v>14</v>
      </c>
      <c r="M253" s="12">
        <f t="shared" si="164"/>
        <v>3.8877999999999999</v>
      </c>
      <c r="N253" s="14">
        <f t="shared" si="170"/>
        <v>10</v>
      </c>
      <c r="O253" s="5">
        <f t="shared" si="171"/>
        <v>2.9070220191949097</v>
      </c>
      <c r="P253" s="48">
        <v>1.8</v>
      </c>
      <c r="Q253" s="10">
        <f t="shared" si="157"/>
        <v>0.15847691759766441</v>
      </c>
      <c r="R253" s="5">
        <f t="shared" si="158"/>
        <v>8.4240512891986743</v>
      </c>
      <c r="S253" s="6">
        <f t="shared" si="159"/>
        <v>19.200090142801709</v>
      </c>
      <c r="T253" s="5">
        <f t="shared" si="172"/>
        <v>0.24231332539768602</v>
      </c>
      <c r="U253" s="41">
        <v>79</v>
      </c>
      <c r="V253" s="5">
        <f t="shared" si="173"/>
        <v>0.99499984075331693</v>
      </c>
      <c r="W253" s="7">
        <f t="shared" si="174"/>
        <v>0.7860498741951204</v>
      </c>
      <c r="X253" s="7">
        <f t="shared" si="175"/>
        <v>0.20894996655819653</v>
      </c>
      <c r="Y253" s="7">
        <f t="shared" si="176"/>
        <v>0.21587676472866024</v>
      </c>
      <c r="Z253" s="8">
        <v>0.23</v>
      </c>
      <c r="AA253" s="6">
        <f t="shared" si="177"/>
        <v>6.4865194926829792</v>
      </c>
      <c r="AB253" s="6">
        <f t="shared" si="160"/>
        <v>1.5785805112033453</v>
      </c>
      <c r="AC253" s="18">
        <f t="shared" si="178"/>
        <v>-0.59341194567807209</v>
      </c>
      <c r="AD253" s="19">
        <f t="shared" si="165"/>
        <v>4.1830521978082187</v>
      </c>
      <c r="AE253" s="19">
        <f t="shared" si="179"/>
        <v>0.14959636142264607</v>
      </c>
      <c r="AF253" s="19">
        <f t="shared" si="180"/>
        <v>8.5712401400313034</v>
      </c>
      <c r="AG253" s="20">
        <f t="shared" si="181"/>
        <v>1.4867745573990578</v>
      </c>
      <c r="AH253" s="19">
        <f t="shared" si="182"/>
        <v>85.185907226396978</v>
      </c>
      <c r="AI253" s="19">
        <f t="shared" si="183"/>
        <v>11.358120963519598</v>
      </c>
      <c r="AJ253" s="19">
        <f t="shared" si="184"/>
        <v>0.98204989268177523</v>
      </c>
      <c r="AK253" s="21">
        <f t="shared" si="166"/>
        <v>611.1224340999762</v>
      </c>
      <c r="AL253" s="19">
        <f t="shared" si="185"/>
        <v>10.437971174427595</v>
      </c>
      <c r="AM253" s="19">
        <f t="shared" si="186"/>
        <v>25.586474070897804</v>
      </c>
      <c r="AN253" s="22">
        <f t="shared" si="187"/>
        <v>2.4847090999999999</v>
      </c>
      <c r="AO253" s="23">
        <f t="shared" si="188"/>
        <v>6.8375992936320712E-2</v>
      </c>
      <c r="AP253" s="23">
        <f t="shared" si="189"/>
        <v>2.3909736231884058E-2</v>
      </c>
      <c r="AQ253" s="23">
        <f t="shared" si="161"/>
        <v>4.7541820329622016E-2</v>
      </c>
      <c r="AR253" s="24">
        <f t="shared" si="190"/>
        <v>0.58986613886038475</v>
      </c>
      <c r="AS253" s="24">
        <f t="shared" si="191"/>
        <v>0.20626455553495907</v>
      </c>
      <c r="AT253" s="25">
        <f t="shared" si="192"/>
        <v>4.9079389814796341</v>
      </c>
      <c r="AU253" s="25">
        <f t="shared" si="197"/>
        <v>-0.28699999999999998</v>
      </c>
      <c r="AV253" s="25">
        <f t="shared" si="193"/>
        <v>5.1949389814796341</v>
      </c>
      <c r="AW253" s="23">
        <f t="shared" si="194"/>
        <v>9.3406633961992824</v>
      </c>
      <c r="AX253" s="24">
        <f t="shared" si="195"/>
        <v>1.2332705662086125</v>
      </c>
      <c r="AY253" s="24">
        <f t="shared" si="162"/>
        <v>0.40257298999834212</v>
      </c>
      <c r="AZ253" s="15"/>
      <c r="BB253" s="35">
        <f t="shared" si="196"/>
        <v>1.6358435562069547</v>
      </c>
    </row>
    <row r="254" spans="1:54" ht="15.75" thickBot="1" x14ac:dyDescent="0.3">
      <c r="A254" s="31">
        <v>245</v>
      </c>
      <c r="B254" s="32">
        <v>1</v>
      </c>
      <c r="C254" s="32">
        <v>245</v>
      </c>
      <c r="D254" s="3">
        <f t="shared" si="167"/>
        <v>-34</v>
      </c>
      <c r="E254" s="4">
        <f t="shared" si="168"/>
        <v>20</v>
      </c>
      <c r="F254" s="48">
        <v>4.5</v>
      </c>
      <c r="G254" s="48">
        <v>7.6</v>
      </c>
      <c r="H254" s="48">
        <v>1.4</v>
      </c>
      <c r="I254" s="42">
        <v>1013</v>
      </c>
      <c r="J254" s="12">
        <f t="shared" si="163"/>
        <v>101.3</v>
      </c>
      <c r="K254" s="5">
        <f t="shared" si="169"/>
        <v>101.0984263372235</v>
      </c>
      <c r="L254" s="41">
        <v>5</v>
      </c>
      <c r="M254" s="12">
        <f t="shared" si="164"/>
        <v>1.3885000000000001</v>
      </c>
      <c r="N254" s="14">
        <f t="shared" si="170"/>
        <v>10</v>
      </c>
      <c r="O254" s="5">
        <f t="shared" si="171"/>
        <v>1.0382221497124677</v>
      </c>
      <c r="P254" s="48">
        <v>1.5</v>
      </c>
      <c r="Q254" s="10">
        <f t="shared" si="157"/>
        <v>0.13167907350006894</v>
      </c>
      <c r="R254" s="5">
        <f t="shared" si="158"/>
        <v>8.1538339723085471</v>
      </c>
      <c r="S254" s="6">
        <f t="shared" si="159"/>
        <v>19.372612674716589</v>
      </c>
      <c r="T254" s="5">
        <f t="shared" si="172"/>
        <v>0.21820812181842564</v>
      </c>
      <c r="U254" s="41">
        <v>84</v>
      </c>
      <c r="V254" s="5">
        <f t="shared" si="173"/>
        <v>0.84232976186321684</v>
      </c>
      <c r="W254" s="7">
        <f t="shared" si="174"/>
        <v>0.70755699996510213</v>
      </c>
      <c r="X254" s="7">
        <f t="shared" si="175"/>
        <v>0.13477276189811471</v>
      </c>
      <c r="Y254" s="7">
        <f t="shared" si="176"/>
        <v>0.22223702959199781</v>
      </c>
      <c r="Z254" s="8">
        <v>0.23</v>
      </c>
      <c r="AA254" s="6">
        <f t="shared" si="177"/>
        <v>6.278452158677581</v>
      </c>
      <c r="AB254" s="6">
        <f t="shared" si="160"/>
        <v>1.4140496553215935</v>
      </c>
      <c r="AC254" s="18">
        <f t="shared" si="178"/>
        <v>-0.59341194567807209</v>
      </c>
      <c r="AD254" s="19">
        <f t="shared" si="165"/>
        <v>4.2002664043835614</v>
      </c>
      <c r="AE254" s="19">
        <f t="shared" si="179"/>
        <v>0.14328569151476922</v>
      </c>
      <c r="AF254" s="19">
        <f t="shared" si="180"/>
        <v>8.2096653884097481</v>
      </c>
      <c r="AG254" s="20">
        <f t="shared" si="181"/>
        <v>1.4911218284753442</v>
      </c>
      <c r="AH254" s="19">
        <f t="shared" si="182"/>
        <v>85.434987511467483</v>
      </c>
      <c r="AI254" s="19">
        <f t="shared" si="183"/>
        <v>11.391331668195665</v>
      </c>
      <c r="AJ254" s="19">
        <f t="shared" si="184"/>
        <v>0.98251505912886039</v>
      </c>
      <c r="AK254" s="21">
        <f t="shared" si="166"/>
        <v>616.61367861272333</v>
      </c>
      <c r="AL254" s="19">
        <f t="shared" si="185"/>
        <v>10.531761630705315</v>
      </c>
      <c r="AM254" s="19">
        <f t="shared" si="186"/>
        <v>25.816381496157501</v>
      </c>
      <c r="AN254" s="22">
        <f t="shared" si="187"/>
        <v>2.4903754999999999</v>
      </c>
      <c r="AO254" s="23">
        <f t="shared" si="188"/>
        <v>5.9039341759854959E-2</v>
      </c>
      <c r="AP254" s="23">
        <f t="shared" si="189"/>
        <v>3.6661595555555558E-2</v>
      </c>
      <c r="AQ254" s="23">
        <f t="shared" si="161"/>
        <v>4.9602974942412059E-2</v>
      </c>
      <c r="AR254" s="24">
        <f t="shared" si="190"/>
        <v>0.54342859717960157</v>
      </c>
      <c r="AS254" s="24">
        <f t="shared" si="191"/>
        <v>0.33745226232634773</v>
      </c>
      <c r="AT254" s="25">
        <f t="shared" si="192"/>
        <v>4.8644025033559872</v>
      </c>
      <c r="AU254" s="25">
        <f t="shared" si="197"/>
        <v>0</v>
      </c>
      <c r="AV254" s="25">
        <f t="shared" si="193"/>
        <v>4.8644025033559872</v>
      </c>
      <c r="AW254" s="23">
        <f t="shared" si="194"/>
        <v>3.3647819040015161</v>
      </c>
      <c r="AX254" s="24">
        <f t="shared" si="195"/>
        <v>1.0614686132736555</v>
      </c>
      <c r="AY254" s="24">
        <f t="shared" si="162"/>
        <v>0.15302817263002286</v>
      </c>
      <c r="AZ254" s="15"/>
      <c r="BB254" s="35">
        <f t="shared" si="196"/>
        <v>1.2144967859036784</v>
      </c>
    </row>
    <row r="255" spans="1:54" ht="15.75" thickBot="1" x14ac:dyDescent="0.3">
      <c r="A255" s="31">
        <v>246</v>
      </c>
      <c r="B255" s="32">
        <f t="shared" si="198"/>
        <v>2</v>
      </c>
      <c r="C255" s="32">
        <v>246</v>
      </c>
      <c r="D255" s="3">
        <f t="shared" si="167"/>
        <v>-34</v>
      </c>
      <c r="E255" s="4">
        <f t="shared" si="168"/>
        <v>20</v>
      </c>
      <c r="F255" s="48">
        <v>6.9</v>
      </c>
      <c r="G255" s="48">
        <v>12.2</v>
      </c>
      <c r="H255" s="48">
        <v>1.6</v>
      </c>
      <c r="I255" s="42">
        <v>1013</v>
      </c>
      <c r="J255" s="12">
        <f t="shared" si="163"/>
        <v>101.3</v>
      </c>
      <c r="K255" s="5">
        <f t="shared" si="169"/>
        <v>101.0984263372235</v>
      </c>
      <c r="L255" s="41">
        <v>8</v>
      </c>
      <c r="M255" s="12">
        <f t="shared" si="164"/>
        <v>2.2216</v>
      </c>
      <c r="N255" s="14">
        <f t="shared" si="170"/>
        <v>10</v>
      </c>
      <c r="O255" s="5">
        <f t="shared" si="171"/>
        <v>1.6611554395399484</v>
      </c>
      <c r="P255" s="48">
        <v>2.1</v>
      </c>
      <c r="Q255" s="10">
        <f t="shared" si="157"/>
        <v>0.18381266869032326</v>
      </c>
      <c r="R255" s="5">
        <f t="shared" si="158"/>
        <v>8.9057980406206205</v>
      </c>
      <c r="S255" s="6">
        <f t="shared" si="159"/>
        <v>19.546028190677436</v>
      </c>
      <c r="T255" s="5">
        <f t="shared" si="172"/>
        <v>0.26510334670304936</v>
      </c>
      <c r="U255" s="41">
        <v>81</v>
      </c>
      <c r="V255" s="5">
        <f t="shared" si="173"/>
        <v>0.99499984075331693</v>
      </c>
      <c r="W255" s="7">
        <f t="shared" si="174"/>
        <v>0.80594987101018678</v>
      </c>
      <c r="X255" s="7">
        <f t="shared" si="175"/>
        <v>0.18904996974313015</v>
      </c>
      <c r="Y255" s="7">
        <f t="shared" si="176"/>
        <v>0.21431540479517922</v>
      </c>
      <c r="Z255" s="8">
        <v>0.23</v>
      </c>
      <c r="AA255" s="6">
        <f t="shared" si="177"/>
        <v>6.8574644912778782</v>
      </c>
      <c r="AB255" s="6">
        <f t="shared" si="160"/>
        <v>1.7171377805745391</v>
      </c>
      <c r="AC255" s="18">
        <f t="shared" si="178"/>
        <v>-0.59341194567807209</v>
      </c>
      <c r="AD255" s="19">
        <f t="shared" si="165"/>
        <v>4.217480610958904</v>
      </c>
      <c r="AE255" s="19">
        <f t="shared" si="179"/>
        <v>0.13693706951947854</v>
      </c>
      <c r="AF255" s="19">
        <f t="shared" si="180"/>
        <v>7.8459161423556685</v>
      </c>
      <c r="AG255" s="20">
        <f t="shared" si="181"/>
        <v>1.4954864599252637</v>
      </c>
      <c r="AH255" s="19">
        <f t="shared" si="182"/>
        <v>85.685062472677942</v>
      </c>
      <c r="AI255" s="19">
        <f t="shared" si="183"/>
        <v>11.424674996357059</v>
      </c>
      <c r="AJ255" s="19">
        <f t="shared" si="184"/>
        <v>0.9829851814625814</v>
      </c>
      <c r="AK255" s="21">
        <f t="shared" si="166"/>
        <v>622.13334604326553</v>
      </c>
      <c r="AL255" s="19">
        <f t="shared" si="185"/>
        <v>10.626037550418976</v>
      </c>
      <c r="AM255" s="19">
        <f t="shared" si="186"/>
        <v>26.047478932139441</v>
      </c>
      <c r="AN255" s="22">
        <f t="shared" si="187"/>
        <v>2.4847090999999999</v>
      </c>
      <c r="AO255" s="23">
        <f t="shared" si="188"/>
        <v>6.8375992936320712E-2</v>
      </c>
      <c r="AP255" s="23">
        <f t="shared" si="189"/>
        <v>2.3909736231884058E-2</v>
      </c>
      <c r="AQ255" s="23">
        <f t="shared" si="161"/>
        <v>3.7413784287734314E-2</v>
      </c>
      <c r="AR255" s="24">
        <f t="shared" si="190"/>
        <v>0.64633837720922083</v>
      </c>
      <c r="AS255" s="24">
        <f t="shared" si="191"/>
        <v>0.22601178355111745</v>
      </c>
      <c r="AT255" s="25">
        <f t="shared" si="192"/>
        <v>5.1403267107033388</v>
      </c>
      <c r="AU255" s="25">
        <f t="shared" si="197"/>
        <v>0.49000000000000005</v>
      </c>
      <c r="AV255" s="25">
        <f t="shared" si="193"/>
        <v>4.6503267107033386</v>
      </c>
      <c r="AW255" s="23">
        <f t="shared" si="194"/>
        <v>5.3375219406853036</v>
      </c>
      <c r="AX255" s="24">
        <f t="shared" si="195"/>
        <v>1.2096726412313978</v>
      </c>
      <c r="AY255" s="24">
        <f t="shared" si="162"/>
        <v>0.228059079964888</v>
      </c>
      <c r="AZ255" s="15"/>
      <c r="BB255" s="35">
        <f t="shared" si="196"/>
        <v>1.4377317211962859</v>
      </c>
    </row>
    <row r="256" spans="1:54" ht="15.75" thickBot="1" x14ac:dyDescent="0.3">
      <c r="A256" s="31">
        <v>247</v>
      </c>
      <c r="B256" s="32">
        <f t="shared" si="198"/>
        <v>3</v>
      </c>
      <c r="C256" s="32">
        <v>247</v>
      </c>
      <c r="D256" s="3">
        <f t="shared" si="167"/>
        <v>-34</v>
      </c>
      <c r="E256" s="4">
        <f t="shared" si="168"/>
        <v>20</v>
      </c>
      <c r="F256" s="48">
        <v>11.5</v>
      </c>
      <c r="G256" s="48">
        <v>20.2</v>
      </c>
      <c r="H256" s="48">
        <v>2.7</v>
      </c>
      <c r="I256" s="42">
        <v>1013</v>
      </c>
      <c r="J256" s="12">
        <f t="shared" si="163"/>
        <v>101.3</v>
      </c>
      <c r="K256" s="5">
        <f t="shared" si="169"/>
        <v>101.0984263372235</v>
      </c>
      <c r="L256" s="41">
        <v>13</v>
      </c>
      <c r="M256" s="12">
        <f t="shared" si="164"/>
        <v>3.6101000000000001</v>
      </c>
      <c r="N256" s="14">
        <f t="shared" si="170"/>
        <v>10</v>
      </c>
      <c r="O256" s="5">
        <f t="shared" si="171"/>
        <v>2.6993775892524159</v>
      </c>
      <c r="P256" s="48">
        <v>7</v>
      </c>
      <c r="Q256" s="10">
        <f t="shared" si="157"/>
        <v>0.61091911382463382</v>
      </c>
      <c r="R256" s="5">
        <f t="shared" si="158"/>
        <v>14.597308749293139</v>
      </c>
      <c r="S256" s="6">
        <f t="shared" si="159"/>
        <v>19.720284490844953</v>
      </c>
      <c r="T256" s="5">
        <f t="shared" si="172"/>
        <v>0.64929424551123105</v>
      </c>
      <c r="U256" s="41">
        <v>63</v>
      </c>
      <c r="V256" s="5">
        <f t="shared" si="173"/>
        <v>1.3569858487369229</v>
      </c>
      <c r="W256" s="7">
        <f t="shared" si="174"/>
        <v>0.8549010847042614</v>
      </c>
      <c r="X256" s="7">
        <f t="shared" si="175"/>
        <v>0.50208476403266145</v>
      </c>
      <c r="Y256" s="7">
        <f t="shared" si="176"/>
        <v>0.21055479437150434</v>
      </c>
      <c r="Z256" s="8">
        <v>0.23</v>
      </c>
      <c r="AA256" s="6">
        <f t="shared" si="177"/>
        <v>11.239927736955718</v>
      </c>
      <c r="AB256" s="6">
        <f t="shared" si="160"/>
        <v>4.4224679214298943</v>
      </c>
      <c r="AC256" s="18">
        <f t="shared" si="178"/>
        <v>-0.59341194567807209</v>
      </c>
      <c r="AD256" s="19">
        <f t="shared" si="165"/>
        <v>4.2346948175342458</v>
      </c>
      <c r="AE256" s="19">
        <f t="shared" si="179"/>
        <v>0.13055201603205627</v>
      </c>
      <c r="AF256" s="19">
        <f t="shared" si="180"/>
        <v>7.4800795255610844</v>
      </c>
      <c r="AG256" s="20">
        <f t="shared" si="181"/>
        <v>1.4998677182656444</v>
      </c>
      <c r="AH256" s="19">
        <f t="shared" si="182"/>
        <v>85.936090084538236</v>
      </c>
      <c r="AI256" s="19">
        <f t="shared" si="183"/>
        <v>11.458145344605098</v>
      </c>
      <c r="AJ256" s="19">
        <f t="shared" si="184"/>
        <v>0.98346015167869028</v>
      </c>
      <c r="AK256" s="21">
        <f t="shared" si="166"/>
        <v>627.67977491540046</v>
      </c>
      <c r="AL256" s="19">
        <f t="shared" si="185"/>
        <v>10.72077055555504</v>
      </c>
      <c r="AM256" s="19">
        <f t="shared" si="186"/>
        <v>26.279696816157987</v>
      </c>
      <c r="AN256" s="22">
        <f t="shared" si="187"/>
        <v>2.4738484999999999</v>
      </c>
      <c r="AO256" s="23">
        <f t="shared" si="188"/>
        <v>8.9835196210684434E-2</v>
      </c>
      <c r="AP256" s="23">
        <f t="shared" si="189"/>
        <v>1.4345841739130435E-2</v>
      </c>
      <c r="AQ256" s="23">
        <f t="shared" si="161"/>
        <v>2.7512288593584438E-2</v>
      </c>
      <c r="AR256" s="24">
        <f t="shared" si="190"/>
        <v>0.76554854465373601</v>
      </c>
      <c r="AS256" s="24">
        <f t="shared" si="191"/>
        <v>0.12225095205967773</v>
      </c>
      <c r="AT256" s="25">
        <f t="shared" si="192"/>
        <v>6.8174598155258233</v>
      </c>
      <c r="AU256" s="25">
        <f t="shared" si="197"/>
        <v>0.4830000000000001</v>
      </c>
      <c r="AV256" s="25">
        <f t="shared" si="193"/>
        <v>6.3344598155258236</v>
      </c>
      <c r="AW256" s="23">
        <f t="shared" si="194"/>
        <v>8.5333327373627483</v>
      </c>
      <c r="AX256" s="24">
        <f t="shared" si="195"/>
        <v>1.9602398824921443</v>
      </c>
      <c r="AY256" s="24">
        <f t="shared" si="162"/>
        <v>0.5237788683164154</v>
      </c>
      <c r="AZ256" s="15"/>
      <c r="BB256" s="35">
        <f t="shared" si="196"/>
        <v>2.4840187508085596</v>
      </c>
    </row>
    <row r="257" spans="1:54" ht="15.75" thickBot="1" x14ac:dyDescent="0.3">
      <c r="A257" s="31">
        <v>248</v>
      </c>
      <c r="B257" s="32">
        <f t="shared" si="198"/>
        <v>4</v>
      </c>
      <c r="C257" s="32">
        <v>248</v>
      </c>
      <c r="D257" s="3">
        <f t="shared" si="167"/>
        <v>-34</v>
      </c>
      <c r="E257" s="4">
        <f t="shared" si="168"/>
        <v>20</v>
      </c>
      <c r="F257" s="48">
        <v>13.8</v>
      </c>
      <c r="G257" s="48">
        <v>20.6</v>
      </c>
      <c r="H257" s="48">
        <v>6.9</v>
      </c>
      <c r="I257" s="42">
        <v>1013</v>
      </c>
      <c r="J257" s="12">
        <f t="shared" si="163"/>
        <v>101.3</v>
      </c>
      <c r="K257" s="5">
        <f t="shared" si="169"/>
        <v>101.0984263372235</v>
      </c>
      <c r="L257" s="41">
        <v>9</v>
      </c>
      <c r="M257" s="12">
        <f t="shared" si="164"/>
        <v>2.4992999999999999</v>
      </c>
      <c r="N257" s="14">
        <f t="shared" si="170"/>
        <v>10</v>
      </c>
      <c r="O257" s="5">
        <f t="shared" si="171"/>
        <v>1.8687998694824419</v>
      </c>
      <c r="P257" s="48">
        <v>6.6</v>
      </c>
      <c r="Q257" s="10">
        <f t="shared" si="157"/>
        <v>0.57432569601198091</v>
      </c>
      <c r="R257" s="5">
        <f t="shared" si="158"/>
        <v>14.2417800652296</v>
      </c>
      <c r="S257" s="6">
        <f t="shared" si="159"/>
        <v>19.895329322606294</v>
      </c>
      <c r="T257" s="5">
        <f t="shared" si="172"/>
        <v>0.61637772495747234</v>
      </c>
      <c r="U257" s="41">
        <v>77</v>
      </c>
      <c r="V257" s="5">
        <f t="shared" si="173"/>
        <v>1.5779747038364611</v>
      </c>
      <c r="W257" s="7">
        <f t="shared" si="174"/>
        <v>1.215040521954075</v>
      </c>
      <c r="X257" s="7">
        <f t="shared" si="175"/>
        <v>0.36293418188238613</v>
      </c>
      <c r="Y257" s="7">
        <f t="shared" si="176"/>
        <v>0.18567957286768591</v>
      </c>
      <c r="Z257" s="8">
        <v>0.23</v>
      </c>
      <c r="AA257" s="6">
        <f t="shared" si="177"/>
        <v>10.966170650226791</v>
      </c>
      <c r="AB257" s="6">
        <f t="shared" si="160"/>
        <v>3.8148564277631198</v>
      </c>
      <c r="AC257" s="18">
        <f t="shared" si="178"/>
        <v>-0.59341194567807209</v>
      </c>
      <c r="AD257" s="19">
        <f t="shared" si="165"/>
        <v>4.2519090241095885</v>
      </c>
      <c r="AE257" s="19">
        <f t="shared" si="179"/>
        <v>0.12413205097310806</v>
      </c>
      <c r="AF257" s="19">
        <f t="shared" si="180"/>
        <v>7.1122426230618956</v>
      </c>
      <c r="AG257" s="20">
        <f t="shared" si="181"/>
        <v>1.5042648896544766</v>
      </c>
      <c r="AH257" s="19">
        <f t="shared" si="182"/>
        <v>86.188029446914001</v>
      </c>
      <c r="AI257" s="19">
        <f t="shared" si="183"/>
        <v>11.491737259588534</v>
      </c>
      <c r="AJ257" s="19">
        <f t="shared" si="184"/>
        <v>0.98393986060493888</v>
      </c>
      <c r="AK257" s="21">
        <f t="shared" si="166"/>
        <v>633.25130207318921</v>
      </c>
      <c r="AL257" s="19">
        <f t="shared" si="185"/>
        <v>10.815932239410072</v>
      </c>
      <c r="AM257" s="19">
        <f t="shared" si="186"/>
        <v>26.512965515200289</v>
      </c>
      <c r="AN257" s="22">
        <f t="shared" si="187"/>
        <v>2.4684181999999999</v>
      </c>
      <c r="AO257" s="23">
        <f t="shared" si="188"/>
        <v>0.10256013066714843</v>
      </c>
      <c r="AP257" s="23">
        <f t="shared" si="189"/>
        <v>1.1954868115942029E-2</v>
      </c>
      <c r="AQ257" s="23">
        <f t="shared" si="161"/>
        <v>1.9550895147357802E-2</v>
      </c>
      <c r="AR257" s="24">
        <f t="shared" si="190"/>
        <v>0.83989246657335637</v>
      </c>
      <c r="AS257" s="24">
        <f t="shared" si="191"/>
        <v>9.7901627115164605E-2</v>
      </c>
      <c r="AT257" s="25">
        <f t="shared" si="192"/>
        <v>7.1513142224636717</v>
      </c>
      <c r="AU257" s="25">
        <f t="shared" si="197"/>
        <v>-0.29400000000000004</v>
      </c>
      <c r="AV257" s="25">
        <f t="shared" si="193"/>
        <v>7.4453142224636721</v>
      </c>
      <c r="AW257" s="23">
        <f t="shared" si="194"/>
        <v>5.8603480227672398</v>
      </c>
      <c r="AX257" s="24">
        <f t="shared" si="195"/>
        <v>2.5333079000627623</v>
      </c>
      <c r="AY257" s="24">
        <f t="shared" si="162"/>
        <v>0.20822898897179853</v>
      </c>
      <c r="AZ257" s="15"/>
      <c r="BB257" s="35">
        <f t="shared" si="196"/>
        <v>2.7415368890345606</v>
      </c>
    </row>
    <row r="258" spans="1:54" ht="15.75" thickBot="1" x14ac:dyDescent="0.3">
      <c r="A258" s="31">
        <v>249</v>
      </c>
      <c r="B258" s="32">
        <f t="shared" si="198"/>
        <v>5</v>
      </c>
      <c r="C258" s="32">
        <v>249</v>
      </c>
      <c r="D258" s="3">
        <f t="shared" si="167"/>
        <v>-34</v>
      </c>
      <c r="E258" s="4">
        <f t="shared" si="168"/>
        <v>20</v>
      </c>
      <c r="F258" s="48">
        <v>7.3</v>
      </c>
      <c r="G258" s="48">
        <v>15</v>
      </c>
      <c r="H258" s="48">
        <v>-0.4</v>
      </c>
      <c r="I258" s="42">
        <v>1013</v>
      </c>
      <c r="J258" s="12">
        <f t="shared" si="163"/>
        <v>101.3</v>
      </c>
      <c r="K258" s="5">
        <f t="shared" si="169"/>
        <v>101.0984263372235</v>
      </c>
      <c r="L258" s="41">
        <v>7</v>
      </c>
      <c r="M258" s="12">
        <f t="shared" si="164"/>
        <v>1.9439</v>
      </c>
      <c r="N258" s="14">
        <f t="shared" si="170"/>
        <v>10</v>
      </c>
      <c r="O258" s="5">
        <f t="shared" si="171"/>
        <v>1.4535110095974548</v>
      </c>
      <c r="P258" s="48">
        <v>6.7</v>
      </c>
      <c r="Q258" s="10">
        <f t="shared" si="157"/>
        <v>0.58132243481772505</v>
      </c>
      <c r="R258" s="5">
        <f t="shared" si="158"/>
        <v>14.461182009161979</v>
      </c>
      <c r="S258" s="6">
        <f t="shared" si="159"/>
        <v>20.071110392719039</v>
      </c>
      <c r="T258" s="5">
        <f t="shared" si="172"/>
        <v>0.62267143323822571</v>
      </c>
      <c r="U258" s="41">
        <v>50</v>
      </c>
      <c r="V258" s="5">
        <f t="shared" si="173"/>
        <v>1.0226848083313815</v>
      </c>
      <c r="W258" s="7">
        <f t="shared" si="174"/>
        <v>0.51134240416569077</v>
      </c>
      <c r="X258" s="7">
        <f t="shared" si="175"/>
        <v>0.51134240416569077</v>
      </c>
      <c r="Y258" s="7">
        <f t="shared" si="176"/>
        <v>0.23988850654571406</v>
      </c>
      <c r="Z258" s="8">
        <v>0.23</v>
      </c>
      <c r="AA258" s="6">
        <f t="shared" si="177"/>
        <v>11.135110147054723</v>
      </c>
      <c r="AB258" s="6">
        <f t="shared" si="160"/>
        <v>4.5510558193768658</v>
      </c>
      <c r="AC258" s="18">
        <f t="shared" si="178"/>
        <v>-0.59341194567807209</v>
      </c>
      <c r="AD258" s="19">
        <f t="shared" si="165"/>
        <v>4.2691232306849312</v>
      </c>
      <c r="AE258" s="19">
        <f t="shared" si="179"/>
        <v>0.11767869390038982</v>
      </c>
      <c r="AF258" s="19">
        <f t="shared" si="180"/>
        <v>6.742492499104241</v>
      </c>
      <c r="AG258" s="20">
        <f t="shared" si="181"/>
        <v>1.5086772789048553</v>
      </c>
      <c r="AH258" s="19">
        <f t="shared" si="182"/>
        <v>86.440840728529594</v>
      </c>
      <c r="AI258" s="19">
        <f t="shared" si="183"/>
        <v>11.525445430470613</v>
      </c>
      <c r="AJ258" s="19">
        <f t="shared" si="184"/>
        <v>0.9844241978960101</v>
      </c>
      <c r="AK258" s="21">
        <f t="shared" si="166"/>
        <v>638.84626306748817</v>
      </c>
      <c r="AL258" s="19">
        <f t="shared" si="185"/>
        <v>10.911494173192699</v>
      </c>
      <c r="AM258" s="19">
        <f t="shared" si="186"/>
        <v>26.747215342109595</v>
      </c>
      <c r="AN258" s="22">
        <f t="shared" si="187"/>
        <v>2.4837647</v>
      </c>
      <c r="AO258" s="23">
        <f t="shared" si="188"/>
        <v>7.0048824762741116E-2</v>
      </c>
      <c r="AP258" s="23">
        <f t="shared" si="189"/>
        <v>2.2599613698630137E-2</v>
      </c>
      <c r="AQ258" s="23">
        <f t="shared" si="161"/>
        <v>3.3768201388656979E-2</v>
      </c>
      <c r="AR258" s="24">
        <f t="shared" si="190"/>
        <v>0.67473349371988123</v>
      </c>
      <c r="AS258" s="24">
        <f t="shared" si="191"/>
        <v>0.21768696847155633</v>
      </c>
      <c r="AT258" s="25">
        <f t="shared" si="192"/>
        <v>6.5840543276778574</v>
      </c>
      <c r="AU258" s="25">
        <f t="shared" si="197"/>
        <v>-0.45500000000000013</v>
      </c>
      <c r="AV258" s="25">
        <f t="shared" si="193"/>
        <v>7.0390543276778574</v>
      </c>
      <c r="AW258" s="23">
        <f t="shared" si="194"/>
        <v>4.6636716885479839</v>
      </c>
      <c r="AX258" s="24">
        <f t="shared" si="195"/>
        <v>1.9122124245497694</v>
      </c>
      <c r="AY258" s="24">
        <f t="shared" si="162"/>
        <v>0.5191253177294507</v>
      </c>
      <c r="AZ258" s="15"/>
      <c r="BB258" s="35">
        <f t="shared" si="196"/>
        <v>2.4313377422792199</v>
      </c>
    </row>
    <row r="259" spans="1:54" ht="15.75" thickBot="1" x14ac:dyDescent="0.3">
      <c r="A259" s="31">
        <v>250</v>
      </c>
      <c r="B259" s="32">
        <f t="shared" si="198"/>
        <v>6</v>
      </c>
      <c r="C259" s="32">
        <v>250</v>
      </c>
      <c r="D259" s="3">
        <f t="shared" si="167"/>
        <v>-34</v>
      </c>
      <c r="E259" s="4">
        <f t="shared" si="168"/>
        <v>20</v>
      </c>
      <c r="F259" s="48">
        <v>7.3</v>
      </c>
      <c r="G259" s="48">
        <v>12</v>
      </c>
      <c r="H259" s="48">
        <v>2.6</v>
      </c>
      <c r="I259" s="42">
        <v>1013</v>
      </c>
      <c r="J259" s="12">
        <f t="shared" si="163"/>
        <v>101.3</v>
      </c>
      <c r="K259" s="5">
        <f t="shared" si="169"/>
        <v>101.0984263372235</v>
      </c>
      <c r="L259" s="41">
        <v>13</v>
      </c>
      <c r="M259" s="12">
        <f t="shared" si="164"/>
        <v>3.6101000000000001</v>
      </c>
      <c r="N259" s="14">
        <f t="shared" si="170"/>
        <v>10</v>
      </c>
      <c r="O259" s="5">
        <f t="shared" si="171"/>
        <v>2.6993775892524159</v>
      </c>
      <c r="P259" s="48">
        <v>0</v>
      </c>
      <c r="Q259" s="10">
        <f t="shared" si="157"/>
        <v>0</v>
      </c>
      <c r="R259" s="5">
        <f t="shared" si="158"/>
        <v>6.7455941427632382</v>
      </c>
      <c r="S259" s="6">
        <f t="shared" si="159"/>
        <v>20.247575378918135</v>
      </c>
      <c r="T259" s="5">
        <f t="shared" si="172"/>
        <v>9.9760127931769749E-2</v>
      </c>
      <c r="U259" s="41">
        <v>66</v>
      </c>
      <c r="V259" s="5">
        <f t="shared" si="173"/>
        <v>1.0226848083313815</v>
      </c>
      <c r="W259" s="7">
        <f t="shared" si="174"/>
        <v>0.67497197349871185</v>
      </c>
      <c r="X259" s="7">
        <f t="shared" si="175"/>
        <v>0.34771283483266968</v>
      </c>
      <c r="Y259" s="7">
        <f t="shared" si="176"/>
        <v>0.22498065084267452</v>
      </c>
      <c r="Z259" s="8">
        <v>0.23</v>
      </c>
      <c r="AA259" s="6">
        <f t="shared" si="177"/>
        <v>5.1941074899276938</v>
      </c>
      <c r="AB259" s="6">
        <f t="shared" si="160"/>
        <v>0.68189436609096687</v>
      </c>
      <c r="AC259" s="18">
        <f t="shared" si="178"/>
        <v>-0.59341194567807209</v>
      </c>
      <c r="AD259" s="19">
        <f t="shared" si="165"/>
        <v>4.2863374372602738</v>
      </c>
      <c r="AE259" s="19">
        <f t="shared" si="179"/>
        <v>0.11119346435653242</v>
      </c>
      <c r="AF259" s="19">
        <f t="shared" si="180"/>
        <v>6.3709162170676601</v>
      </c>
      <c r="AG259" s="20">
        <f t="shared" si="181"/>
        <v>1.5131042084651511</v>
      </c>
      <c r="AH259" s="19">
        <f t="shared" si="182"/>
        <v>86.694485108536256</v>
      </c>
      <c r="AI259" s="19">
        <f t="shared" si="183"/>
        <v>11.559264681138167</v>
      </c>
      <c r="AJ259" s="19">
        <f t="shared" si="184"/>
        <v>0.98491305202852242</v>
      </c>
      <c r="AK259" s="21">
        <f t="shared" si="166"/>
        <v>644.46299252538813</v>
      </c>
      <c r="AL259" s="19">
        <f t="shared" si="185"/>
        <v>11.007427912333631</v>
      </c>
      <c r="AM259" s="19">
        <f t="shared" si="186"/>
        <v>26.982376571052953</v>
      </c>
      <c r="AN259" s="22">
        <f t="shared" si="187"/>
        <v>2.4837647</v>
      </c>
      <c r="AO259" s="23">
        <f t="shared" si="188"/>
        <v>7.0048824762741116E-2</v>
      </c>
      <c r="AP259" s="23">
        <f t="shared" si="189"/>
        <v>2.2599613698630137E-2</v>
      </c>
      <c r="AQ259" s="23">
        <f t="shared" si="161"/>
        <v>4.3341276551537126E-2</v>
      </c>
      <c r="AR259" s="24">
        <f t="shared" si="190"/>
        <v>0.61776842908526863</v>
      </c>
      <c r="AS259" s="24">
        <f t="shared" si="191"/>
        <v>0.1993085237307603</v>
      </c>
      <c r="AT259" s="25">
        <f t="shared" si="192"/>
        <v>4.5122131238367267</v>
      </c>
      <c r="AU259" s="25">
        <f t="shared" si="197"/>
        <v>0.46900000000000008</v>
      </c>
      <c r="AV259" s="25">
        <f t="shared" si="193"/>
        <v>4.0432131238367264</v>
      </c>
      <c r="AW259" s="23">
        <f t="shared" si="194"/>
        <v>8.6611045644462532</v>
      </c>
      <c r="AX259" s="24">
        <f t="shared" si="195"/>
        <v>1.0056385051166707</v>
      </c>
      <c r="AY259" s="24">
        <f t="shared" si="162"/>
        <v>0.60023300999593088</v>
      </c>
      <c r="AZ259" s="15"/>
      <c r="BB259" s="35">
        <f t="shared" si="196"/>
        <v>1.6058715151126015</v>
      </c>
    </row>
    <row r="260" spans="1:54" ht="15.75" thickBot="1" x14ac:dyDescent="0.3">
      <c r="A260" s="31">
        <v>251</v>
      </c>
      <c r="B260" s="32">
        <f t="shared" si="198"/>
        <v>7</v>
      </c>
      <c r="C260" s="32">
        <v>251</v>
      </c>
      <c r="D260" s="3">
        <f t="shared" si="167"/>
        <v>-34</v>
      </c>
      <c r="E260" s="4">
        <f t="shared" si="168"/>
        <v>20</v>
      </c>
      <c r="F260" s="48">
        <v>14</v>
      </c>
      <c r="G260" s="48">
        <v>20.2</v>
      </c>
      <c r="H260" s="48">
        <v>7.8</v>
      </c>
      <c r="I260" s="42">
        <v>1013</v>
      </c>
      <c r="J260" s="12">
        <f t="shared" si="163"/>
        <v>101.3</v>
      </c>
      <c r="K260" s="5">
        <f t="shared" si="169"/>
        <v>101.0984263372235</v>
      </c>
      <c r="L260" s="41">
        <v>13</v>
      </c>
      <c r="M260" s="12">
        <f t="shared" si="164"/>
        <v>3.6101000000000001</v>
      </c>
      <c r="N260" s="14">
        <f t="shared" si="170"/>
        <v>10</v>
      </c>
      <c r="O260" s="5">
        <f t="shared" si="171"/>
        <v>2.6993775892524159</v>
      </c>
      <c r="P260" s="48">
        <v>7.6</v>
      </c>
      <c r="Q260" s="10">
        <f t="shared" si="157"/>
        <v>0.65555727326130186</v>
      </c>
      <c r="R260" s="5">
        <f t="shared" si="158"/>
        <v>15.726198171258453</v>
      </c>
      <c r="S260" s="6">
        <f t="shared" si="159"/>
        <v>20.424671941022588</v>
      </c>
      <c r="T260" s="5">
        <f t="shared" si="172"/>
        <v>0.68944717410898038</v>
      </c>
      <c r="U260" s="41">
        <v>73</v>
      </c>
      <c r="V260" s="5">
        <f t="shared" si="173"/>
        <v>1.5986049564857534</v>
      </c>
      <c r="W260" s="7">
        <f t="shared" si="174"/>
        <v>1.1669816182346</v>
      </c>
      <c r="X260" s="7">
        <f t="shared" si="175"/>
        <v>0.4316233382511534</v>
      </c>
      <c r="Y260" s="7">
        <f t="shared" si="176"/>
        <v>0.18876230722006451</v>
      </c>
      <c r="Z260" s="8">
        <v>0.23</v>
      </c>
      <c r="AA260" s="6">
        <f t="shared" si="177"/>
        <v>12.10917259186901</v>
      </c>
      <c r="AB260" s="6">
        <f t="shared" si="160"/>
        <v>4.3503744255349499</v>
      </c>
      <c r="AC260" s="18">
        <f t="shared" si="178"/>
        <v>-0.59341194567807209</v>
      </c>
      <c r="AD260" s="19">
        <f t="shared" si="165"/>
        <v>4.3035516438356156</v>
      </c>
      <c r="AE260" s="19">
        <f t="shared" si="179"/>
        <v>0.10467788225070399</v>
      </c>
      <c r="AF260" s="19">
        <f t="shared" si="180"/>
        <v>5.997600861332729</v>
      </c>
      <c r="AG260" s="20">
        <f t="shared" si="181"/>
        <v>1.5175450173675831</v>
      </c>
      <c r="AH260" s="19">
        <f t="shared" si="182"/>
        <v>86.94892471626973</v>
      </c>
      <c r="AI260" s="19">
        <f t="shared" si="183"/>
        <v>11.593189962169298</v>
      </c>
      <c r="AJ260" s="19">
        <f t="shared" si="184"/>
        <v>0.98540631029615544</v>
      </c>
      <c r="AK260" s="21">
        <f t="shared" si="166"/>
        <v>650.09982450373104</v>
      </c>
      <c r="AL260" s="19">
        <f t="shared" si="185"/>
        <v>11.103705002523727</v>
      </c>
      <c r="AM260" s="19">
        <f t="shared" si="186"/>
        <v>27.218379452322214</v>
      </c>
      <c r="AN260" s="22">
        <f t="shared" si="187"/>
        <v>2.467946</v>
      </c>
      <c r="AO260" s="23">
        <f t="shared" si="188"/>
        <v>0.10373567376706178</v>
      </c>
      <c r="AP260" s="23">
        <f t="shared" si="189"/>
        <v>1.1784084285714286E-2</v>
      </c>
      <c r="AQ260" s="23">
        <f t="shared" si="161"/>
        <v>2.2599379916158645E-2</v>
      </c>
      <c r="AR260" s="24">
        <f t="shared" si="190"/>
        <v>0.82111552370234786</v>
      </c>
      <c r="AS260" s="24">
        <f t="shared" si="191"/>
        <v>9.3276441827953444E-2</v>
      </c>
      <c r="AT260" s="25">
        <f t="shared" si="192"/>
        <v>7.7587981663340599</v>
      </c>
      <c r="AU260" s="25">
        <f t="shared" si="197"/>
        <v>0.4270000000000001</v>
      </c>
      <c r="AV260" s="25">
        <f t="shared" si="193"/>
        <v>7.3317981663340595</v>
      </c>
      <c r="AW260" s="23">
        <f t="shared" si="194"/>
        <v>8.4590523340082662</v>
      </c>
      <c r="AX260" s="24">
        <f t="shared" si="195"/>
        <v>2.4393780459658778</v>
      </c>
      <c r="AY260" s="24">
        <f t="shared" si="162"/>
        <v>0.34056389334177872</v>
      </c>
      <c r="AZ260" s="15"/>
      <c r="BB260" s="35">
        <f t="shared" si="196"/>
        <v>2.7799419393076565</v>
      </c>
    </row>
    <row r="261" spans="1:54" ht="15.75" thickBot="1" x14ac:dyDescent="0.3">
      <c r="A261" s="31">
        <v>252</v>
      </c>
      <c r="B261" s="32">
        <f t="shared" si="198"/>
        <v>8</v>
      </c>
      <c r="C261" s="32">
        <v>252</v>
      </c>
      <c r="D261" s="3">
        <f t="shared" si="167"/>
        <v>-34</v>
      </c>
      <c r="E261" s="4">
        <f t="shared" si="168"/>
        <v>20</v>
      </c>
      <c r="F261" s="48">
        <v>13.4</v>
      </c>
      <c r="G261" s="48">
        <v>20.2</v>
      </c>
      <c r="H261" s="48">
        <v>6.6</v>
      </c>
      <c r="I261" s="42">
        <v>1013</v>
      </c>
      <c r="J261" s="12">
        <f t="shared" si="163"/>
        <v>101.3</v>
      </c>
      <c r="K261" s="5">
        <f t="shared" si="169"/>
        <v>101.0984263372235</v>
      </c>
      <c r="L261" s="41">
        <v>19</v>
      </c>
      <c r="M261" s="12">
        <f t="shared" si="164"/>
        <v>5.2763</v>
      </c>
      <c r="N261" s="14">
        <f t="shared" si="170"/>
        <v>10</v>
      </c>
      <c r="O261" s="5">
        <f t="shared" si="171"/>
        <v>3.9452441689073772</v>
      </c>
      <c r="P261" s="48">
        <v>6.8</v>
      </c>
      <c r="Q261" s="10">
        <f t="shared" si="157"/>
        <v>0.58483473598924518</v>
      </c>
      <c r="R261" s="5">
        <f t="shared" si="158"/>
        <v>14.892152493436647</v>
      </c>
      <c r="S261" s="6">
        <f t="shared" si="159"/>
        <v>20.602347731582309</v>
      </c>
      <c r="T261" s="5">
        <f t="shared" si="172"/>
        <v>0.62583081928670126</v>
      </c>
      <c r="U261" s="41">
        <v>76</v>
      </c>
      <c r="V261" s="5">
        <f t="shared" si="173"/>
        <v>1.5374138829184687</v>
      </c>
      <c r="W261" s="7">
        <f t="shared" si="174"/>
        <v>1.1684345510180363</v>
      </c>
      <c r="X261" s="7">
        <f t="shared" si="175"/>
        <v>0.36897933190043242</v>
      </c>
      <c r="Y261" s="7">
        <f t="shared" si="176"/>
        <v>0.18866818840721722</v>
      </c>
      <c r="Z261" s="8">
        <v>0.23</v>
      </c>
      <c r="AA261" s="6">
        <f t="shared" si="177"/>
        <v>11.466957419946219</v>
      </c>
      <c r="AB261" s="6">
        <f t="shared" si="160"/>
        <v>3.916374801176675</v>
      </c>
      <c r="AC261" s="18">
        <f t="shared" si="178"/>
        <v>-0.59341194567807209</v>
      </c>
      <c r="AD261" s="19">
        <f t="shared" si="165"/>
        <v>4.3207658504109583</v>
      </c>
      <c r="AE261" s="19">
        <f t="shared" si="179"/>
        <v>9.8133468272129154E-2</v>
      </c>
      <c r="AF261" s="19">
        <f t="shared" si="180"/>
        <v>5.6226335609739717</v>
      </c>
      <c r="AG261" s="20">
        <f t="shared" si="181"/>
        <v>1.5219990601472702</v>
      </c>
      <c r="AH261" s="19">
        <f t="shared" si="182"/>
        <v>87.20412256931651</v>
      </c>
      <c r="AI261" s="19">
        <f t="shared" si="183"/>
        <v>11.627216342575535</v>
      </c>
      <c r="AJ261" s="19">
        <f t="shared" si="184"/>
        <v>0.98590385880494047</v>
      </c>
      <c r="AK261" s="21">
        <f t="shared" si="166"/>
        <v>655.75509282798953</v>
      </c>
      <c r="AL261" s="19">
        <f t="shared" si="185"/>
        <v>11.200296985502062</v>
      </c>
      <c r="AM261" s="19">
        <f t="shared" si="186"/>
        <v>27.455154226522268</v>
      </c>
      <c r="AN261" s="22">
        <f t="shared" si="187"/>
        <v>2.4693625999999997</v>
      </c>
      <c r="AO261" s="23">
        <f t="shared" si="188"/>
        <v>0.10024300673232435</v>
      </c>
      <c r="AP261" s="23">
        <f t="shared" si="189"/>
        <v>1.2311729850746269E-2</v>
      </c>
      <c r="AQ261" s="23">
        <f t="shared" si="161"/>
        <v>2.8826475187704939E-2</v>
      </c>
      <c r="AR261" s="24">
        <f t="shared" si="190"/>
        <v>0.77665924772545647</v>
      </c>
      <c r="AS261" s="24">
        <f t="shared" si="191"/>
        <v>9.5388388235528407E-2</v>
      </c>
      <c r="AT261" s="25">
        <f t="shared" si="192"/>
        <v>7.5505826187695444</v>
      </c>
      <c r="AU261" s="25">
        <f t="shared" si="197"/>
        <v>-7.6999999999999985E-2</v>
      </c>
      <c r="AV261" s="25">
        <f t="shared" si="193"/>
        <v>7.6275826187695444</v>
      </c>
      <c r="AW261" s="23">
        <f t="shared" si="194"/>
        <v>12.389112882123657</v>
      </c>
      <c r="AX261" s="24">
        <f t="shared" si="195"/>
        <v>2.3990128378300226</v>
      </c>
      <c r="AY261" s="24">
        <f t="shared" si="162"/>
        <v>0.43605147590797838</v>
      </c>
      <c r="AZ261" s="15"/>
      <c r="BB261" s="35">
        <f t="shared" si="196"/>
        <v>2.8350643137380009</v>
      </c>
    </row>
    <row r="262" spans="1:54" ht="15.75" thickBot="1" x14ac:dyDescent="0.3">
      <c r="A262" s="31">
        <v>253</v>
      </c>
      <c r="B262" s="32">
        <f t="shared" si="198"/>
        <v>9</v>
      </c>
      <c r="C262" s="32">
        <v>253</v>
      </c>
      <c r="D262" s="3">
        <f t="shared" si="167"/>
        <v>-34</v>
      </c>
      <c r="E262" s="4">
        <f t="shared" si="168"/>
        <v>20</v>
      </c>
      <c r="F262" s="48">
        <v>12.9</v>
      </c>
      <c r="G262" s="48">
        <v>14.5</v>
      </c>
      <c r="H262" s="48">
        <v>11.2</v>
      </c>
      <c r="I262" s="42">
        <v>1013</v>
      </c>
      <c r="J262" s="12">
        <f t="shared" si="163"/>
        <v>101.3</v>
      </c>
      <c r="K262" s="5">
        <f t="shared" si="169"/>
        <v>101.0984263372235</v>
      </c>
      <c r="L262" s="41">
        <v>18</v>
      </c>
      <c r="M262" s="12">
        <f t="shared" si="164"/>
        <v>4.9985999999999997</v>
      </c>
      <c r="N262" s="14">
        <f t="shared" si="170"/>
        <v>10</v>
      </c>
      <c r="O262" s="5">
        <f t="shared" si="171"/>
        <v>3.7375997389648838</v>
      </c>
      <c r="P262" s="48">
        <v>0</v>
      </c>
      <c r="Q262" s="10">
        <f t="shared" si="157"/>
        <v>0</v>
      </c>
      <c r="R262" s="5">
        <f t="shared" si="158"/>
        <v>6.9231577845509618</v>
      </c>
      <c r="S262" s="6">
        <f t="shared" si="159"/>
        <v>20.780550406108166</v>
      </c>
      <c r="T262" s="5">
        <f t="shared" si="172"/>
        <v>9.9760127931769804E-2</v>
      </c>
      <c r="U262" s="41">
        <v>95</v>
      </c>
      <c r="V262" s="5">
        <f t="shared" si="173"/>
        <v>1.4880016046767226</v>
      </c>
      <c r="W262" s="7">
        <f t="shared" si="174"/>
        <v>1.4136015244428863</v>
      </c>
      <c r="X262" s="7">
        <f t="shared" si="175"/>
        <v>7.4400080233836263E-2</v>
      </c>
      <c r="Y262" s="7">
        <f t="shared" si="176"/>
        <v>0.17354703403339258</v>
      </c>
      <c r="Z262" s="8">
        <v>0.23</v>
      </c>
      <c r="AA262" s="6">
        <f t="shared" si="177"/>
        <v>5.330831494104241</v>
      </c>
      <c r="AB262" s="6">
        <f t="shared" si="160"/>
        <v>0.5680504932154643</v>
      </c>
      <c r="AC262" s="18">
        <f t="shared" si="178"/>
        <v>-0.59341194567807209</v>
      </c>
      <c r="AD262" s="19">
        <f t="shared" si="165"/>
        <v>4.337980056986301</v>
      </c>
      <c r="AE262" s="19">
        <f t="shared" si="179"/>
        <v>9.1561744333290243E-2</v>
      </c>
      <c r="AF262" s="19">
        <f t="shared" si="180"/>
        <v>5.2461015151534127</v>
      </c>
      <c r="AG262" s="20">
        <f t="shared" si="181"/>
        <v>1.5264657057337243</v>
      </c>
      <c r="AH262" s="19">
        <f t="shared" si="182"/>
        <v>87.460042510001074</v>
      </c>
      <c r="AI262" s="19">
        <f t="shared" si="183"/>
        <v>11.661339001333477</v>
      </c>
      <c r="AJ262" s="19">
        <f t="shared" si="184"/>
        <v>0.98640558246876542</v>
      </c>
      <c r="AK262" s="21">
        <f t="shared" si="166"/>
        <v>661.42713141788113</v>
      </c>
      <c r="AL262" s="19">
        <f t="shared" si="185"/>
        <v>11.297175404617411</v>
      </c>
      <c r="AM262" s="19">
        <f t="shared" si="186"/>
        <v>27.692631138203847</v>
      </c>
      <c r="AN262" s="22">
        <f t="shared" si="187"/>
        <v>2.4705431</v>
      </c>
      <c r="AO262" s="23">
        <f t="shared" si="188"/>
        <v>9.7409371878439829E-2</v>
      </c>
      <c r="AP262" s="23">
        <f t="shared" si="189"/>
        <v>1.2788928682170542E-2</v>
      </c>
      <c r="AQ262" s="23">
        <f t="shared" si="161"/>
        <v>2.904089349357173E-2</v>
      </c>
      <c r="AR262" s="24">
        <f t="shared" si="190"/>
        <v>0.77033742548396711</v>
      </c>
      <c r="AS262" s="24">
        <f t="shared" si="191"/>
        <v>0.10113801378388595</v>
      </c>
      <c r="AT262" s="25">
        <f t="shared" si="192"/>
        <v>4.7627810008887765</v>
      </c>
      <c r="AU262" s="25">
        <f t="shared" si="197"/>
        <v>3.5000000000000003E-2</v>
      </c>
      <c r="AV262" s="25">
        <f t="shared" si="193"/>
        <v>4.7277810008887764</v>
      </c>
      <c r="AW262" s="23">
        <f t="shared" si="194"/>
        <v>11.757566463014317</v>
      </c>
      <c r="AX262" s="24">
        <f t="shared" si="195"/>
        <v>1.4741643829151061</v>
      </c>
      <c r="AY262" s="24">
        <f t="shared" si="162"/>
        <v>8.8471882182713374E-2</v>
      </c>
      <c r="AZ262" s="15"/>
      <c r="BB262" s="35">
        <f t="shared" si="196"/>
        <v>1.5626362650978194</v>
      </c>
    </row>
    <row r="263" spans="1:54" ht="15.75" thickBot="1" x14ac:dyDescent="0.3">
      <c r="A263" s="31">
        <v>254</v>
      </c>
      <c r="B263" s="32">
        <f t="shared" si="198"/>
        <v>10</v>
      </c>
      <c r="C263" s="32">
        <v>254</v>
      </c>
      <c r="D263" s="3">
        <f t="shared" si="167"/>
        <v>-34</v>
      </c>
      <c r="E263" s="4">
        <f t="shared" si="168"/>
        <v>20</v>
      </c>
      <c r="F263" s="48">
        <v>13.9</v>
      </c>
      <c r="G263" s="48">
        <v>15.2</v>
      </c>
      <c r="H263" s="48">
        <v>12.6</v>
      </c>
      <c r="I263" s="42">
        <v>1013</v>
      </c>
      <c r="J263" s="12">
        <f t="shared" si="163"/>
        <v>101.3</v>
      </c>
      <c r="K263" s="5">
        <f t="shared" si="169"/>
        <v>101.0984263372235</v>
      </c>
      <c r="L263" s="41">
        <v>15</v>
      </c>
      <c r="M263" s="12">
        <f t="shared" si="164"/>
        <v>4.1654999999999998</v>
      </c>
      <c r="N263" s="14">
        <f t="shared" si="170"/>
        <v>10</v>
      </c>
      <c r="O263" s="5">
        <f t="shared" si="171"/>
        <v>3.1146664491374034</v>
      </c>
      <c r="P263" s="48">
        <v>0</v>
      </c>
      <c r="Q263" s="10">
        <f t="shared" si="157"/>
        <v>0</v>
      </c>
      <c r="R263" s="5">
        <f t="shared" si="158"/>
        <v>6.9826851122505538</v>
      </c>
      <c r="S263" s="6">
        <f t="shared" si="159"/>
        <v>20.95922763293126</v>
      </c>
      <c r="T263" s="5">
        <f t="shared" si="172"/>
        <v>9.9760127931769804E-2</v>
      </c>
      <c r="U263" s="41">
        <v>92</v>
      </c>
      <c r="V263" s="5">
        <f t="shared" si="173"/>
        <v>1.5882604404018483</v>
      </c>
      <c r="W263" s="7">
        <f t="shared" si="174"/>
        <v>1.4611996051697005</v>
      </c>
      <c r="X263" s="7">
        <f t="shared" si="175"/>
        <v>0.12706083523214784</v>
      </c>
      <c r="Y263" s="7">
        <f t="shared" si="176"/>
        <v>0.17076787461794929</v>
      </c>
      <c r="Z263" s="8">
        <v>0.23</v>
      </c>
      <c r="AA263" s="6">
        <f t="shared" si="177"/>
        <v>5.3766675364329268</v>
      </c>
      <c r="AB263" s="6">
        <f t="shared" si="160"/>
        <v>0.56716407027908511</v>
      </c>
      <c r="AC263" s="18">
        <f t="shared" si="178"/>
        <v>-0.59341194567807209</v>
      </c>
      <c r="AD263" s="19">
        <f t="shared" si="165"/>
        <v>4.3551942635616436</v>
      </c>
      <c r="AE263" s="19">
        <f t="shared" si="179"/>
        <v>8.4964234040525999E-2</v>
      </c>
      <c r="AF263" s="19">
        <f t="shared" si="180"/>
        <v>4.8680920200839015</v>
      </c>
      <c r="AG263" s="20">
        <f t="shared" si="181"/>
        <v>1.5309443363166522</v>
      </c>
      <c r="AH263" s="19">
        <f t="shared" si="182"/>
        <v>87.716649140401046</v>
      </c>
      <c r="AI263" s="19">
        <f t="shared" si="183"/>
        <v>11.695553218720139</v>
      </c>
      <c r="AJ263" s="19">
        <f t="shared" si="184"/>
        <v>0.98691136500513688</v>
      </c>
      <c r="AK263" s="21">
        <f t="shared" si="166"/>
        <v>667.11427460118023</v>
      </c>
      <c r="AL263" s="19">
        <f t="shared" si="185"/>
        <v>11.394311810188158</v>
      </c>
      <c r="AM263" s="19">
        <f t="shared" si="186"/>
        <v>27.930740449002215</v>
      </c>
      <c r="AN263" s="22">
        <f t="shared" si="187"/>
        <v>2.4681820999999999</v>
      </c>
      <c r="AO263" s="23">
        <f t="shared" si="188"/>
        <v>0.1031464778738294</v>
      </c>
      <c r="AP263" s="23">
        <f t="shared" si="189"/>
        <v>1.1868861870503598E-2</v>
      </c>
      <c r="AQ263" s="23">
        <f t="shared" si="161"/>
        <v>2.4437827462054879E-2</v>
      </c>
      <c r="AR263" s="24">
        <f t="shared" si="190"/>
        <v>0.80845741646890867</v>
      </c>
      <c r="AS263" s="24">
        <f t="shared" si="191"/>
        <v>9.3027601155620906E-2</v>
      </c>
      <c r="AT263" s="25">
        <f t="shared" si="192"/>
        <v>4.8095034661538421</v>
      </c>
      <c r="AU263" s="25">
        <f t="shared" si="197"/>
        <v>0.10500000000000001</v>
      </c>
      <c r="AV263" s="25">
        <f t="shared" si="193"/>
        <v>4.7045034661538416</v>
      </c>
      <c r="AW263" s="23">
        <f t="shared" si="194"/>
        <v>9.7638446681423314</v>
      </c>
      <c r="AX263" s="24">
        <f t="shared" si="195"/>
        <v>1.5409684390854956</v>
      </c>
      <c r="AY263" s="24">
        <f t="shared" si="162"/>
        <v>0.11541025210683754</v>
      </c>
      <c r="AZ263" s="15"/>
      <c r="BB263" s="35">
        <f t="shared" si="196"/>
        <v>1.6563786911923333</v>
      </c>
    </row>
    <row r="264" spans="1:54" ht="15.75" thickBot="1" x14ac:dyDescent="0.3">
      <c r="A264" s="31">
        <v>255</v>
      </c>
      <c r="B264" s="32">
        <f t="shared" si="198"/>
        <v>11</v>
      </c>
      <c r="C264" s="32">
        <v>255</v>
      </c>
      <c r="D264" s="3">
        <f t="shared" si="167"/>
        <v>-34</v>
      </c>
      <c r="E264" s="4">
        <f t="shared" si="168"/>
        <v>20</v>
      </c>
      <c r="F264" s="48">
        <v>14.4</v>
      </c>
      <c r="G264" s="48">
        <v>16.399999999999999</v>
      </c>
      <c r="H264" s="48">
        <v>12.4</v>
      </c>
      <c r="I264" s="42">
        <v>1013</v>
      </c>
      <c r="J264" s="12">
        <f t="shared" si="163"/>
        <v>101.3</v>
      </c>
      <c r="K264" s="5">
        <f t="shared" si="169"/>
        <v>101.0984263372235</v>
      </c>
      <c r="L264" s="41">
        <v>19</v>
      </c>
      <c r="M264" s="12">
        <f t="shared" si="164"/>
        <v>5.2763</v>
      </c>
      <c r="N264" s="14">
        <f t="shared" si="170"/>
        <v>10</v>
      </c>
      <c r="O264" s="5">
        <f t="shared" si="171"/>
        <v>3.9452441689073772</v>
      </c>
      <c r="P264" s="48">
        <v>0</v>
      </c>
      <c r="Q264" s="10">
        <f t="shared" si="157"/>
        <v>0</v>
      </c>
      <c r="R264" s="5">
        <f t="shared" si="158"/>
        <v>7.0423531125864463</v>
      </c>
      <c r="S264" s="6">
        <f t="shared" si="159"/>
        <v>21.138327102739474</v>
      </c>
      <c r="T264" s="5">
        <f t="shared" si="172"/>
        <v>9.9760127931769804E-2</v>
      </c>
      <c r="U264" s="41">
        <v>91</v>
      </c>
      <c r="V264" s="5">
        <f t="shared" si="173"/>
        <v>1.640576541540383</v>
      </c>
      <c r="W264" s="7">
        <f t="shared" si="174"/>
        <v>1.4929246528017486</v>
      </c>
      <c r="X264" s="7">
        <f t="shared" si="175"/>
        <v>0.14765188873863444</v>
      </c>
      <c r="Y264" s="7">
        <f t="shared" si="176"/>
        <v>0.16894058577525098</v>
      </c>
      <c r="Z264" s="8">
        <v>0.23</v>
      </c>
      <c r="AA264" s="6">
        <f t="shared" si="177"/>
        <v>5.4226118966915635</v>
      </c>
      <c r="AB264" s="6">
        <f t="shared" si="160"/>
        <v>0.56510924770164961</v>
      </c>
      <c r="AC264" s="18">
        <f t="shared" si="178"/>
        <v>-0.59341194567807209</v>
      </c>
      <c r="AD264" s="19">
        <f t="shared" si="165"/>
        <v>4.3724084701369854</v>
      </c>
      <c r="AE264" s="19">
        <f t="shared" si="179"/>
        <v>7.8342463189662453E-2</v>
      </c>
      <c r="AF264" s="19">
        <f t="shared" si="180"/>
        <v>4.4886924974266682</v>
      </c>
      <c r="AG264" s="20">
        <f t="shared" si="181"/>
        <v>1.5354343461878353</v>
      </c>
      <c r="AH264" s="19">
        <f t="shared" si="182"/>
        <v>87.973907755991917</v>
      </c>
      <c r="AI264" s="19">
        <f t="shared" si="183"/>
        <v>11.729854367465588</v>
      </c>
      <c r="AJ264" s="19">
        <f t="shared" si="184"/>
        <v>0.9874210889312508</v>
      </c>
      <c r="AK264" s="21">
        <f t="shared" si="166"/>
        <v>672.81485741725862</v>
      </c>
      <c r="AL264" s="19">
        <f t="shared" si="185"/>
        <v>11.491677764686779</v>
      </c>
      <c r="AM264" s="19">
        <f t="shared" si="186"/>
        <v>28.169412450345785</v>
      </c>
      <c r="AN264" s="22">
        <f t="shared" si="187"/>
        <v>2.4670015999999997</v>
      </c>
      <c r="AO264" s="23">
        <f t="shared" si="188"/>
        <v>0.10612116775150257</v>
      </c>
      <c r="AP264" s="23">
        <f t="shared" si="189"/>
        <v>1.1456748611111111E-2</v>
      </c>
      <c r="AQ264" s="23">
        <f t="shared" si="161"/>
        <v>2.6824636633003204E-2</v>
      </c>
      <c r="AR264" s="24">
        <f t="shared" si="190"/>
        <v>0.79822878384773244</v>
      </c>
      <c r="AS264" s="24">
        <f t="shared" si="191"/>
        <v>8.617608253342024E-2</v>
      </c>
      <c r="AT264" s="25">
        <f t="shared" si="192"/>
        <v>4.8575026489899136</v>
      </c>
      <c r="AU264" s="25">
        <f t="shared" si="197"/>
        <v>-0.31500000000000006</v>
      </c>
      <c r="AV264" s="25">
        <f t="shared" si="193"/>
        <v>5.172502648989914</v>
      </c>
      <c r="AW264" s="23">
        <f t="shared" si="194"/>
        <v>12.346035299084283</v>
      </c>
      <c r="AX264" s="24">
        <f t="shared" si="195"/>
        <v>1.6736270049246804</v>
      </c>
      <c r="AY264" s="24">
        <f t="shared" si="162"/>
        <v>0.15709171057673932</v>
      </c>
      <c r="AZ264" s="15"/>
      <c r="BB264" s="35">
        <f t="shared" si="196"/>
        <v>1.8307187155014197</v>
      </c>
    </row>
    <row r="265" spans="1:54" ht="15.75" thickBot="1" x14ac:dyDescent="0.3">
      <c r="A265" s="31">
        <v>256</v>
      </c>
      <c r="B265" s="32">
        <f t="shared" si="198"/>
        <v>12</v>
      </c>
      <c r="C265" s="32">
        <v>256</v>
      </c>
      <c r="D265" s="3">
        <f t="shared" si="167"/>
        <v>-34</v>
      </c>
      <c r="E265" s="4">
        <f t="shared" si="168"/>
        <v>20</v>
      </c>
      <c r="F265" s="48">
        <v>9.4</v>
      </c>
      <c r="G265" s="48">
        <v>12.6</v>
      </c>
      <c r="H265" s="48">
        <v>6.2</v>
      </c>
      <c r="I265" s="42">
        <v>1013</v>
      </c>
      <c r="J265" s="12">
        <f t="shared" si="163"/>
        <v>101.3</v>
      </c>
      <c r="K265" s="5">
        <f t="shared" si="169"/>
        <v>101.0984263372235</v>
      </c>
      <c r="L265" s="41">
        <v>6</v>
      </c>
      <c r="M265" s="12">
        <f t="shared" si="164"/>
        <v>1.6661999999999999</v>
      </c>
      <c r="N265" s="14">
        <f t="shared" si="170"/>
        <v>10</v>
      </c>
      <c r="O265" s="5">
        <f t="shared" si="171"/>
        <v>1.2458665796549611</v>
      </c>
      <c r="P265" s="48">
        <v>0.5</v>
      </c>
      <c r="Q265" s="10">
        <f t="shared" si="157"/>
        <v>4.2501690640005703E-2</v>
      </c>
      <c r="R265" s="5">
        <f t="shared" si="158"/>
        <v>7.7058506546498498</v>
      </c>
      <c r="S265" s="6">
        <f t="shared" si="159"/>
        <v>21.317796537841165</v>
      </c>
      <c r="T265" s="5">
        <f t="shared" si="172"/>
        <v>0.1379912595709008</v>
      </c>
      <c r="U265" s="41">
        <v>84</v>
      </c>
      <c r="V265" s="5">
        <f t="shared" si="173"/>
        <v>1.1794549663492437</v>
      </c>
      <c r="W265" s="7">
        <f t="shared" si="174"/>
        <v>0.99074217173336465</v>
      </c>
      <c r="X265" s="7">
        <f t="shared" si="175"/>
        <v>0.18871279461587909</v>
      </c>
      <c r="Y265" s="7">
        <f t="shared" si="176"/>
        <v>0.20064955484113464</v>
      </c>
      <c r="Z265" s="8">
        <v>0.23</v>
      </c>
      <c r="AA265" s="6">
        <f t="shared" si="177"/>
        <v>5.9335050040803843</v>
      </c>
      <c r="AB265" s="6">
        <f t="shared" si="160"/>
        <v>0.86589857988197316</v>
      </c>
      <c r="AC265" s="18">
        <f t="shared" si="178"/>
        <v>-0.59341194567807209</v>
      </c>
      <c r="AD265" s="19">
        <f t="shared" si="165"/>
        <v>4.3896226767123281</v>
      </c>
      <c r="AE265" s="19">
        <f t="shared" si="179"/>
        <v>7.1697960284217155E-2</v>
      </c>
      <c r="AF265" s="19">
        <f t="shared" si="180"/>
        <v>4.107990523982239</v>
      </c>
      <c r="AG265" s="20">
        <f t="shared" si="181"/>
        <v>1.5399351405607655</v>
      </c>
      <c r="AH265" s="19">
        <f t="shared" si="182"/>
        <v>88.231784278017059</v>
      </c>
      <c r="AI265" s="19">
        <f t="shared" si="183"/>
        <v>11.764237903735609</v>
      </c>
      <c r="AJ265" s="19">
        <f t="shared" si="184"/>
        <v>0.98793463556041383</v>
      </c>
      <c r="AK265" s="21">
        <f t="shared" si="166"/>
        <v>678.52721591194052</v>
      </c>
      <c r="AL265" s="19">
        <f t="shared" si="185"/>
        <v>11.589244847775944</v>
      </c>
      <c r="AM265" s="19">
        <f t="shared" si="186"/>
        <v>28.408577475801128</v>
      </c>
      <c r="AN265" s="22">
        <f t="shared" si="187"/>
        <v>2.4788066</v>
      </c>
      <c r="AO265" s="23">
        <f t="shared" si="188"/>
        <v>7.9417281806085982E-2</v>
      </c>
      <c r="AP265" s="23">
        <f t="shared" si="189"/>
        <v>1.7550763829787232E-2</v>
      </c>
      <c r="AQ265" s="23">
        <f t="shared" si="161"/>
        <v>2.4985173264789901E-2</v>
      </c>
      <c r="AR265" s="24">
        <f t="shared" si="190"/>
        <v>0.76068404475902252</v>
      </c>
      <c r="AS265" s="24">
        <f t="shared" si="191"/>
        <v>0.16810681145259002</v>
      </c>
      <c r="AT265" s="25">
        <f t="shared" si="192"/>
        <v>5.0676064241984111</v>
      </c>
      <c r="AU265" s="25">
        <f t="shared" si="197"/>
        <v>-0.30800000000000005</v>
      </c>
      <c r="AV265" s="25">
        <f t="shared" si="193"/>
        <v>5.3756064241984109</v>
      </c>
      <c r="AW265" s="23">
        <f t="shared" si="194"/>
        <v>3.9677279606845901</v>
      </c>
      <c r="AX265" s="24">
        <f t="shared" si="195"/>
        <v>1.6496398056192982</v>
      </c>
      <c r="AY265" s="24">
        <f t="shared" si="162"/>
        <v>0.12587182958514967</v>
      </c>
      <c r="AZ265" s="15"/>
      <c r="BB265" s="35">
        <f t="shared" si="196"/>
        <v>1.775511635204448</v>
      </c>
    </row>
    <row r="266" spans="1:54" ht="15.75" thickBot="1" x14ac:dyDescent="0.3">
      <c r="A266" s="31">
        <v>257</v>
      </c>
      <c r="B266" s="32">
        <f t="shared" si="198"/>
        <v>13</v>
      </c>
      <c r="C266" s="32">
        <v>257</v>
      </c>
      <c r="D266" s="3">
        <f t="shared" si="167"/>
        <v>-34</v>
      </c>
      <c r="E266" s="4">
        <f t="shared" si="168"/>
        <v>20</v>
      </c>
      <c r="F266" s="48">
        <v>10</v>
      </c>
      <c r="G266" s="48">
        <v>17.399999999999999</v>
      </c>
      <c r="H266" s="48">
        <v>2.6</v>
      </c>
      <c r="I266" s="42">
        <v>1013</v>
      </c>
      <c r="J266" s="12">
        <f t="shared" si="163"/>
        <v>101.3</v>
      </c>
      <c r="K266" s="5">
        <f t="shared" si="169"/>
        <v>101.0984263372235</v>
      </c>
      <c r="L266" s="41">
        <v>12</v>
      </c>
      <c r="M266" s="12">
        <f t="shared" si="164"/>
        <v>3.3323999999999998</v>
      </c>
      <c r="N266" s="14">
        <f t="shared" si="170"/>
        <v>10</v>
      </c>
      <c r="O266" s="5">
        <f t="shared" si="171"/>
        <v>2.4917331593099221</v>
      </c>
      <c r="P266" s="48">
        <v>8.6</v>
      </c>
      <c r="Q266" s="10">
        <f t="shared" ref="Q266:Q329" si="199">P266/AI266</f>
        <v>0.7288939008519193</v>
      </c>
      <c r="R266" s="5">
        <f t="shared" ref="R266:R329" si="200">AM266*(0.25+(0.5*(P266/AI266)))</f>
        <v>17.602778180615246</v>
      </c>
      <c r="S266" s="6">
        <f t="shared" ref="S266:S329" si="201">(0.75+2*(E266)*10^-5)*(AM266)</f>
        <v>21.497583701207365</v>
      </c>
      <c r="T266" s="5">
        <f t="shared" si="172"/>
        <v>0.75541495612346166</v>
      </c>
      <c r="U266" s="41">
        <v>79</v>
      </c>
      <c r="V266" s="5">
        <f t="shared" si="173"/>
        <v>1.2279626734555049</v>
      </c>
      <c r="W266" s="7">
        <f t="shared" si="174"/>
        <v>0.97009051202984897</v>
      </c>
      <c r="X266" s="7">
        <f t="shared" si="175"/>
        <v>0.25787216142565594</v>
      </c>
      <c r="Y266" s="7">
        <f t="shared" si="176"/>
        <v>0.20210955785194887</v>
      </c>
      <c r="Z266" s="8">
        <v>0.23</v>
      </c>
      <c r="AA266" s="6">
        <f t="shared" si="177"/>
        <v>13.55413919907374</v>
      </c>
      <c r="AB266" s="6">
        <f t="shared" ref="AB266:AB329" si="202">(4.903*10^-9)*(((G266+273.15)^4+(H266+273.15)^4 )/2)*Y266*(T266)</f>
        <v>4.8314437881076886</v>
      </c>
      <c r="AC266" s="18">
        <f t="shared" si="178"/>
        <v>-0.59341194567807209</v>
      </c>
      <c r="AD266" s="19">
        <f t="shared" si="165"/>
        <v>4.4068368832876708</v>
      </c>
      <c r="AE266" s="19">
        <f t="shared" si="179"/>
        <v>6.5032257073646599E-2</v>
      </c>
      <c r="AF266" s="19">
        <f t="shared" si="180"/>
        <v>3.7260738625297436</v>
      </c>
      <c r="AG266" s="20">
        <f t="shared" si="181"/>
        <v>1.5444461343696239</v>
      </c>
      <c r="AH266" s="19">
        <f t="shared" si="182"/>
        <v>88.490245184674279</v>
      </c>
      <c r="AI266" s="19">
        <f t="shared" si="183"/>
        <v>11.79869935795657</v>
      </c>
      <c r="AJ266" s="19">
        <f t="shared" si="184"/>
        <v>0.98845188499886627</v>
      </c>
      <c r="AK266" s="21">
        <f t="shared" si="166"/>
        <v>684.24968742530859</v>
      </c>
      <c r="AL266" s="19">
        <f t="shared" si="185"/>
        <v>11.686984661224272</v>
      </c>
      <c r="AM266" s="19">
        <f t="shared" si="186"/>
        <v>28.648165913122821</v>
      </c>
      <c r="AN266" s="22">
        <f t="shared" si="187"/>
        <v>2.4773899999999998</v>
      </c>
      <c r="AO266" s="23">
        <f t="shared" si="188"/>
        <v>8.2282766875717644E-2</v>
      </c>
      <c r="AP266" s="23">
        <f t="shared" si="189"/>
        <v>1.6497718000000001E-2</v>
      </c>
      <c r="AQ266" s="23">
        <f t="shared" ref="AQ266:AQ329" si="203">(AP266)*(1+(0.34*(O266)))</f>
        <v>3.0474407737805024E-2</v>
      </c>
      <c r="AR266" s="24">
        <f t="shared" si="190"/>
        <v>0.72973420234892705</v>
      </c>
      <c r="AS266" s="24">
        <f t="shared" si="191"/>
        <v>0.14631191369015975</v>
      </c>
      <c r="AT266" s="25">
        <f t="shared" si="192"/>
        <v>8.7226954109660504</v>
      </c>
      <c r="AU266" s="25">
        <f t="shared" si="197"/>
        <v>0.37800000000000006</v>
      </c>
      <c r="AV266" s="25">
        <f t="shared" si="193"/>
        <v>8.3446954109660503</v>
      </c>
      <c r="AW266" s="23">
        <f t="shared" si="194"/>
        <v>7.9186435147561092</v>
      </c>
      <c r="AX266" s="24">
        <f t="shared" si="195"/>
        <v>2.457993957175117</v>
      </c>
      <c r="AY266" s="24">
        <f t="shared" ref="AY266:AY329" si="204">AP266/(AO266+AQ266)*AW266*X266</f>
        <v>0.29876859397531447</v>
      </c>
      <c r="AZ266" s="15"/>
      <c r="BB266" s="35">
        <f t="shared" si="196"/>
        <v>2.7567625511504317</v>
      </c>
    </row>
    <row r="267" spans="1:54" ht="15.75" thickBot="1" x14ac:dyDescent="0.3">
      <c r="A267" s="31">
        <v>258</v>
      </c>
      <c r="B267" s="32">
        <f t="shared" si="198"/>
        <v>14</v>
      </c>
      <c r="C267" s="32">
        <v>258</v>
      </c>
      <c r="D267" s="3">
        <f t="shared" si="167"/>
        <v>-34</v>
      </c>
      <c r="E267" s="4">
        <f t="shared" si="168"/>
        <v>20</v>
      </c>
      <c r="F267" s="48">
        <v>14.8</v>
      </c>
      <c r="G267" s="48">
        <v>22.4</v>
      </c>
      <c r="H267" s="48">
        <v>7.2</v>
      </c>
      <c r="I267" s="42">
        <v>1013</v>
      </c>
      <c r="J267" s="12">
        <f t="shared" ref="J267:J330" si="205">I267/10</f>
        <v>101.3</v>
      </c>
      <c r="K267" s="5">
        <f t="shared" si="169"/>
        <v>101.0984263372235</v>
      </c>
      <c r="L267" s="41">
        <v>9</v>
      </c>
      <c r="M267" s="12">
        <f t="shared" ref="M267:M330" si="206">0.2777*L267</f>
        <v>2.4992999999999999</v>
      </c>
      <c r="N267" s="14">
        <f t="shared" si="170"/>
        <v>10</v>
      </c>
      <c r="O267" s="5">
        <f t="shared" si="171"/>
        <v>1.8687998694824419</v>
      </c>
      <c r="P267" s="48">
        <v>7.4</v>
      </c>
      <c r="Q267" s="10">
        <f t="shared" si="199"/>
        <v>0.62535734495319495</v>
      </c>
      <c r="R267" s="5">
        <f t="shared" si="200"/>
        <v>16.254722381382948</v>
      </c>
      <c r="S267" s="6">
        <f t="shared" si="201"/>
        <v>21.677636405344781</v>
      </c>
      <c r="T267" s="5">
        <f t="shared" si="172"/>
        <v>0.66228172687021158</v>
      </c>
      <c r="U267" s="41">
        <v>72</v>
      </c>
      <c r="V267" s="5">
        <f t="shared" si="173"/>
        <v>1.683511635746715</v>
      </c>
      <c r="W267" s="7">
        <f t="shared" si="174"/>
        <v>1.2121283777376348</v>
      </c>
      <c r="X267" s="7">
        <f t="shared" si="175"/>
        <v>0.47138325800908021</v>
      </c>
      <c r="Y267" s="7">
        <f t="shared" si="176"/>
        <v>0.18586461728837977</v>
      </c>
      <c r="Z267" s="8">
        <v>0.23</v>
      </c>
      <c r="AA267" s="6">
        <f t="shared" si="177"/>
        <v>12.51613623366487</v>
      </c>
      <c r="AB267" s="6">
        <f t="shared" si="202"/>
        <v>4.1665957163494651</v>
      </c>
      <c r="AC267" s="18">
        <f t="shared" si="178"/>
        <v>-0.59341194567807209</v>
      </c>
      <c r="AD267" s="19">
        <f t="shared" ref="AD267:AD330" si="207">(2*(3.1415927)/365)*((C267)-1)</f>
        <v>4.4240510898630134</v>
      </c>
      <c r="AE267" s="19">
        <f t="shared" si="179"/>
        <v>5.8346889109024455E-2</v>
      </c>
      <c r="AF267" s="19">
        <f t="shared" si="180"/>
        <v>3.3430304936649295</v>
      </c>
      <c r="AG267" s="20">
        <f t="shared" si="181"/>
        <v>1.5489667510491181</v>
      </c>
      <c r="AH267" s="19">
        <f t="shared" si="182"/>
        <v>88.749257441205742</v>
      </c>
      <c r="AI267" s="19">
        <f t="shared" si="183"/>
        <v>11.833234325494098</v>
      </c>
      <c r="AJ267" s="19">
        <f t="shared" si="184"/>
        <v>0.98897271614304849</v>
      </c>
      <c r="AK267" s="21">
        <f t="shared" si="166"/>
        <v>689.98061087412339</v>
      </c>
      <c r="AL267" s="19">
        <f t="shared" si="185"/>
        <v>11.784868833730028</v>
      </c>
      <c r="AM267" s="19">
        <f t="shared" si="186"/>
        <v>28.8881082160778</v>
      </c>
      <c r="AN267" s="22">
        <f t="shared" si="187"/>
        <v>2.4660571999999998</v>
      </c>
      <c r="AO267" s="23">
        <f t="shared" si="188"/>
        <v>0.10855313869312981</v>
      </c>
      <c r="AP267" s="23">
        <f t="shared" si="189"/>
        <v>1.1147106756756757E-2</v>
      </c>
      <c r="AQ267" s="23">
        <f t="shared" si="203"/>
        <v>1.8229888718482273E-2</v>
      </c>
      <c r="AR267" s="24">
        <f t="shared" si="190"/>
        <v>0.85621191502788974</v>
      </c>
      <c r="AS267" s="24">
        <f t="shared" si="191"/>
        <v>8.7922705304762205E-2</v>
      </c>
      <c r="AT267" s="25">
        <f t="shared" si="192"/>
        <v>8.349540517315404</v>
      </c>
      <c r="AU267" s="25">
        <f t="shared" si="197"/>
        <v>0.37800000000000006</v>
      </c>
      <c r="AV267" s="25">
        <f t="shared" si="193"/>
        <v>7.9715405173154039</v>
      </c>
      <c r="AW267" s="23">
        <f t="shared" si="194"/>
        <v>5.8399995921326315</v>
      </c>
      <c r="AX267" s="24">
        <f t="shared" si="195"/>
        <v>2.7677087019932207</v>
      </c>
      <c r="AY267" s="24">
        <f t="shared" si="204"/>
        <v>0.24204048416827942</v>
      </c>
      <c r="AZ267" s="15"/>
      <c r="BB267" s="35">
        <f t="shared" si="196"/>
        <v>3.0097491861615002</v>
      </c>
    </row>
    <row r="268" spans="1:54" ht="15.75" thickBot="1" x14ac:dyDescent="0.3">
      <c r="A268" s="31">
        <v>259</v>
      </c>
      <c r="B268" s="32">
        <f t="shared" si="198"/>
        <v>15</v>
      </c>
      <c r="C268" s="32">
        <v>259</v>
      </c>
      <c r="D268" s="3">
        <f t="shared" si="167"/>
        <v>-34</v>
      </c>
      <c r="E268" s="4">
        <f t="shared" si="168"/>
        <v>20</v>
      </c>
      <c r="F268" s="48">
        <v>15.4</v>
      </c>
      <c r="G268" s="48">
        <v>22.5</v>
      </c>
      <c r="H268" s="48">
        <v>8.4</v>
      </c>
      <c r="I268" s="42">
        <v>1013</v>
      </c>
      <c r="J268" s="12">
        <f t="shared" si="205"/>
        <v>101.3</v>
      </c>
      <c r="K268" s="5">
        <f t="shared" si="169"/>
        <v>101.0984263372235</v>
      </c>
      <c r="L268" s="41">
        <v>13</v>
      </c>
      <c r="M268" s="12">
        <f t="shared" si="206"/>
        <v>3.6101000000000001</v>
      </c>
      <c r="N268" s="14">
        <f t="shared" si="170"/>
        <v>10</v>
      </c>
      <c r="O268" s="5">
        <f t="shared" si="171"/>
        <v>2.6993775892524159</v>
      </c>
      <c r="P268" s="48">
        <v>4.8</v>
      </c>
      <c r="Q268" s="10">
        <f t="shared" si="199"/>
        <v>0.40445444360504973</v>
      </c>
      <c r="R268" s="5">
        <f t="shared" si="200"/>
        <v>13.17262597484816</v>
      </c>
      <c r="S268" s="6">
        <f t="shared" si="201"/>
        <v>21.857902521052683</v>
      </c>
      <c r="T268" s="5">
        <f t="shared" si="172"/>
        <v>0.46357509252852958</v>
      </c>
      <c r="U268" s="41">
        <v>79</v>
      </c>
      <c r="V268" s="5">
        <f t="shared" si="173"/>
        <v>1.7497619231054224</v>
      </c>
      <c r="W268" s="7">
        <f t="shared" si="174"/>
        <v>1.3823119192532838</v>
      </c>
      <c r="X268" s="7">
        <f t="shared" si="175"/>
        <v>0.36745000385213866</v>
      </c>
      <c r="Y268" s="7">
        <f t="shared" si="176"/>
        <v>0.17539953336225209</v>
      </c>
      <c r="Z268" s="8">
        <v>0.23</v>
      </c>
      <c r="AA268" s="6">
        <f t="shared" si="177"/>
        <v>10.142922000633083</v>
      </c>
      <c r="AB268" s="6">
        <f t="shared" si="202"/>
        <v>2.7755437120926034</v>
      </c>
      <c r="AC268" s="18">
        <f t="shared" si="178"/>
        <v>-0.59341194567807209</v>
      </c>
      <c r="AD268" s="19">
        <f t="shared" si="207"/>
        <v>4.4412652964383561</v>
      </c>
      <c r="AE268" s="19">
        <f t="shared" si="179"/>
        <v>5.1643396313483463E-2</v>
      </c>
      <c r="AF268" s="19">
        <f t="shared" si="180"/>
        <v>2.958948648484077</v>
      </c>
      <c r="AG268" s="20">
        <f t="shared" si="181"/>
        <v>1.5534964212966156</v>
      </c>
      <c r="AH268" s="19">
        <f t="shared" si="182"/>
        <v>89.008788428973332</v>
      </c>
      <c r="AI268" s="19">
        <f t="shared" si="183"/>
        <v>11.867838457196445</v>
      </c>
      <c r="AJ268" s="19">
        <f t="shared" si="184"/>
        <v>0.98949700667736107</v>
      </c>
      <c r="AK268" s="21">
        <f t="shared" si="166"/>
        <v>695.71832703054793</v>
      </c>
      <c r="AL268" s="19">
        <f t="shared" si="185"/>
        <v>11.88286902568176</v>
      </c>
      <c r="AM268" s="19">
        <f t="shared" si="186"/>
        <v>29.128334916114984</v>
      </c>
      <c r="AN268" s="22">
        <f t="shared" si="187"/>
        <v>2.4646406000000001</v>
      </c>
      <c r="AO268" s="23">
        <f t="shared" si="188"/>
        <v>0.11228983191873662</v>
      </c>
      <c r="AP268" s="23">
        <f t="shared" si="189"/>
        <v>1.0712803896103896E-2</v>
      </c>
      <c r="AQ268" s="23">
        <f t="shared" si="203"/>
        <v>2.0544890832871494E-2</v>
      </c>
      <c r="AR268" s="24">
        <f t="shared" si="190"/>
        <v>0.84533493647373326</v>
      </c>
      <c r="AS268" s="24">
        <f t="shared" si="191"/>
        <v>8.0647617386427714E-2</v>
      </c>
      <c r="AT268" s="25">
        <f t="shared" si="192"/>
        <v>7.3673782885404799</v>
      </c>
      <c r="AU268" s="25">
        <f t="shared" si="197"/>
        <v>0.18899999999999997</v>
      </c>
      <c r="AV268" s="25">
        <f t="shared" si="193"/>
        <v>7.1783782885404799</v>
      </c>
      <c r="AW268" s="23">
        <f t="shared" si="194"/>
        <v>8.4180174301010897</v>
      </c>
      <c r="AX268" s="24">
        <f t="shared" si="195"/>
        <v>2.4620766023767491</v>
      </c>
      <c r="AY268" s="24">
        <f t="shared" si="204"/>
        <v>0.24945925341698644</v>
      </c>
      <c r="AZ268" s="15"/>
      <c r="BB268" s="35">
        <f t="shared" si="196"/>
        <v>2.7115358557937355</v>
      </c>
    </row>
    <row r="269" spans="1:54" ht="15.75" thickBot="1" x14ac:dyDescent="0.3">
      <c r="A269" s="31">
        <v>260</v>
      </c>
      <c r="B269" s="32">
        <f t="shared" si="198"/>
        <v>16</v>
      </c>
      <c r="C269" s="32">
        <v>260</v>
      </c>
      <c r="D269" s="3">
        <f t="shared" si="167"/>
        <v>-34</v>
      </c>
      <c r="E269" s="4">
        <f t="shared" si="168"/>
        <v>20</v>
      </c>
      <c r="F269" s="48">
        <v>17.5</v>
      </c>
      <c r="G269" s="48">
        <v>21.8</v>
      </c>
      <c r="H269" s="48">
        <v>13.2</v>
      </c>
      <c r="I269" s="42">
        <v>1013</v>
      </c>
      <c r="J269" s="12">
        <f t="shared" si="205"/>
        <v>101.3</v>
      </c>
      <c r="K269" s="5">
        <f t="shared" si="169"/>
        <v>101.0984263372235</v>
      </c>
      <c r="L269" s="41">
        <v>19</v>
      </c>
      <c r="M269" s="12">
        <f t="shared" si="206"/>
        <v>5.2763</v>
      </c>
      <c r="N269" s="14">
        <f t="shared" si="170"/>
        <v>10</v>
      </c>
      <c r="O269" s="5">
        <f t="shared" si="171"/>
        <v>3.9452441689073772</v>
      </c>
      <c r="P269" s="48">
        <v>1.1000000000000001</v>
      </c>
      <c r="Q269" s="10">
        <f t="shared" si="199"/>
        <v>9.2417501491862078E-2</v>
      </c>
      <c r="R269" s="5">
        <f t="shared" si="200"/>
        <v>8.6992886376787641</v>
      </c>
      <c r="S269" s="6">
        <f t="shared" si="201"/>
        <v>22.038329986116445</v>
      </c>
      <c r="T269" s="5">
        <f t="shared" si="172"/>
        <v>0.18289154251999862</v>
      </c>
      <c r="U269" s="41">
        <v>74</v>
      </c>
      <c r="V269" s="5">
        <f t="shared" si="173"/>
        <v>1.9999871246032848</v>
      </c>
      <c r="W269" s="7">
        <f t="shared" si="174"/>
        <v>1.4799904722064308</v>
      </c>
      <c r="X269" s="7">
        <f t="shared" si="175"/>
        <v>0.519996652396854</v>
      </c>
      <c r="Y269" s="7">
        <f t="shared" si="176"/>
        <v>0.1696831973783971</v>
      </c>
      <c r="Z269" s="8">
        <v>0.23</v>
      </c>
      <c r="AA269" s="6">
        <f t="shared" si="177"/>
        <v>6.6984522510126485</v>
      </c>
      <c r="AB269" s="6">
        <f t="shared" si="202"/>
        <v>1.0872906371745161</v>
      </c>
      <c r="AC269" s="18">
        <f t="shared" si="178"/>
        <v>-0.59341194567807209</v>
      </c>
      <c r="AD269" s="19">
        <f t="shared" si="207"/>
        <v>4.4584795030136979</v>
      </c>
      <c r="AE269" s="19">
        <f t="shared" si="179"/>
        <v>4.4923323564690198E-2</v>
      </c>
      <c r="AF269" s="19">
        <f t="shared" si="180"/>
        <v>2.5739168419573448</v>
      </c>
      <c r="AG269" s="20">
        <f t="shared" si="181"/>
        <v>1.5580345818179402</v>
      </c>
      <c r="AH269" s="19">
        <f t="shared" si="182"/>
        <v>89.268805873598126</v>
      </c>
      <c r="AI269" s="19">
        <f t="shared" si="183"/>
        <v>11.902507449813083</v>
      </c>
      <c r="AJ269" s="19">
        <f t="shared" si="184"/>
        <v>0.99002463307246114</v>
      </c>
      <c r="AK269" s="21">
        <f t="shared" si="166"/>
        <v>701.4611787988556</v>
      </c>
      <c r="AL269" s="19">
        <f t="shared" si="185"/>
        <v>11.980956933884455</v>
      </c>
      <c r="AM269" s="19">
        <f t="shared" si="186"/>
        <v>29.368776633950489</v>
      </c>
      <c r="AN269" s="22">
        <f t="shared" si="187"/>
        <v>2.4596825</v>
      </c>
      <c r="AO269" s="23">
        <f t="shared" si="188"/>
        <v>0.12624096525092265</v>
      </c>
      <c r="AP269" s="23">
        <f t="shared" si="189"/>
        <v>9.4272674285714279E-3</v>
      </c>
      <c r="AQ269" s="23">
        <f t="shared" si="203"/>
        <v>2.2072843858014064E-2</v>
      </c>
      <c r="AR269" s="24">
        <f t="shared" si="190"/>
        <v>0.85117472209346656</v>
      </c>
      <c r="AS269" s="24">
        <f t="shared" si="191"/>
        <v>6.3562978290491387E-2</v>
      </c>
      <c r="AT269" s="25">
        <f t="shared" si="192"/>
        <v>5.6111616138381324</v>
      </c>
      <c r="AU269" s="25">
        <f t="shared" si="197"/>
        <v>-0.12600000000000006</v>
      </c>
      <c r="AV269" s="25">
        <f t="shared" si="193"/>
        <v>5.7371616138381327</v>
      </c>
      <c r="AW269" s="23">
        <f t="shared" si="194"/>
        <v>12.214378231911386</v>
      </c>
      <c r="AX269" s="24">
        <f t="shared" si="195"/>
        <v>1.985348492036666</v>
      </c>
      <c r="AY269" s="24">
        <f t="shared" si="204"/>
        <v>0.40371617534146303</v>
      </c>
      <c r="AZ269" s="15"/>
      <c r="BB269" s="35">
        <f t="shared" si="196"/>
        <v>2.3890646673781291</v>
      </c>
    </row>
    <row r="270" spans="1:54" ht="15.75" thickBot="1" x14ac:dyDescent="0.3">
      <c r="A270" s="31">
        <v>261</v>
      </c>
      <c r="B270" s="32">
        <f t="shared" si="198"/>
        <v>17</v>
      </c>
      <c r="C270" s="32">
        <v>261</v>
      </c>
      <c r="D270" s="3">
        <f t="shared" si="167"/>
        <v>-34</v>
      </c>
      <c r="E270" s="4">
        <f t="shared" si="168"/>
        <v>20</v>
      </c>
      <c r="F270" s="48">
        <v>13.6</v>
      </c>
      <c r="G270" s="48">
        <v>18.399999999999999</v>
      </c>
      <c r="H270" s="48">
        <v>8.8000000000000007</v>
      </c>
      <c r="I270" s="42">
        <v>1013</v>
      </c>
      <c r="J270" s="12">
        <f t="shared" si="205"/>
        <v>101.3</v>
      </c>
      <c r="K270" s="5">
        <f t="shared" si="169"/>
        <v>101.0984263372235</v>
      </c>
      <c r="L270" s="41">
        <v>23</v>
      </c>
      <c r="M270" s="12">
        <f t="shared" si="206"/>
        <v>6.3871000000000002</v>
      </c>
      <c r="N270" s="14">
        <f t="shared" si="170"/>
        <v>10</v>
      </c>
      <c r="O270" s="5">
        <f t="shared" si="171"/>
        <v>4.7758218886773518</v>
      </c>
      <c r="P270" s="48">
        <v>6.8</v>
      </c>
      <c r="Q270" s="10">
        <f t="shared" si="199"/>
        <v>0.56964605622914821</v>
      </c>
      <c r="R270" s="5">
        <f t="shared" si="200"/>
        <v>15.835769763770024</v>
      </c>
      <c r="S270" s="6">
        <f t="shared" si="201"/>
        <v>22.218866813990889</v>
      </c>
      <c r="T270" s="5">
        <f t="shared" si="172"/>
        <v>0.61216829418266938</v>
      </c>
      <c r="U270" s="41">
        <v>72</v>
      </c>
      <c r="V270" s="5">
        <f t="shared" si="173"/>
        <v>1.5575784330752869</v>
      </c>
      <c r="W270" s="7">
        <f t="shared" si="174"/>
        <v>1.1214564718142066</v>
      </c>
      <c r="X270" s="7">
        <f t="shared" si="175"/>
        <v>0.43612196126108027</v>
      </c>
      <c r="Y270" s="7">
        <f t="shared" si="176"/>
        <v>0.19174162132426226</v>
      </c>
      <c r="Z270" s="8">
        <v>0.23</v>
      </c>
      <c r="AA270" s="6">
        <f t="shared" si="177"/>
        <v>12.193542718102918</v>
      </c>
      <c r="AB270" s="6">
        <f t="shared" si="202"/>
        <v>3.8975562967083337</v>
      </c>
      <c r="AC270" s="18">
        <f t="shared" si="178"/>
        <v>-0.59341194567807209</v>
      </c>
      <c r="AD270" s="19">
        <f t="shared" si="207"/>
        <v>4.4756937095890406</v>
      </c>
      <c r="AE270" s="19">
        <f t="shared" si="179"/>
        <v>3.8188221286571289E-2</v>
      </c>
      <c r="AF270" s="19">
        <f t="shared" si="180"/>
        <v>2.1880239068321856</v>
      </c>
      <c r="AG270" s="20">
        <f t="shared" si="181"/>
        <v>1.5625806740581478</v>
      </c>
      <c r="AH270" s="19">
        <f t="shared" si="182"/>
        <v>89.529277772239197</v>
      </c>
      <c r="AI270" s="19">
        <f t="shared" si="183"/>
        <v>11.93723703629856</v>
      </c>
      <c r="AJ270" s="19">
        <f t="shared" si="184"/>
        <v>0.99055547058414373</v>
      </c>
      <c r="AK270" s="21">
        <f t="shared" ref="AK270:AK333" si="208">898*(AJ270)*(SIN(AC270)*SIN(AE270)*AG270+(COS(AC270)*COS(AE270)*SIN(AG270)))</f>
        <v>707.20751149181342</v>
      </c>
      <c r="AL270" s="19">
        <f t="shared" si="185"/>
        <v>12.079104296280175</v>
      </c>
      <c r="AM270" s="19">
        <f t="shared" si="186"/>
        <v>29.609364091139245</v>
      </c>
      <c r="AN270" s="22">
        <f t="shared" si="187"/>
        <v>2.4688903999999998</v>
      </c>
      <c r="AO270" s="23">
        <f t="shared" si="188"/>
        <v>0.10139593785596285</v>
      </c>
      <c r="AP270" s="23">
        <f t="shared" si="189"/>
        <v>1.2130675E-2</v>
      </c>
      <c r="AQ270" s="23">
        <f t="shared" si="203"/>
        <v>3.1828215684406587E-2</v>
      </c>
      <c r="AR270" s="24">
        <f t="shared" si="190"/>
        <v>0.7610927535391544</v>
      </c>
      <c r="AS270" s="24">
        <f t="shared" si="191"/>
        <v>9.1054622436194929E-2</v>
      </c>
      <c r="AT270" s="25">
        <f t="shared" si="192"/>
        <v>8.2959864213945842</v>
      </c>
      <c r="AU270" s="25">
        <f t="shared" si="197"/>
        <v>-0.47600000000000009</v>
      </c>
      <c r="AV270" s="25">
        <f t="shared" si="193"/>
        <v>8.7719864213945851</v>
      </c>
      <c r="AW270" s="23">
        <f t="shared" si="194"/>
        <v>14.986888772000057</v>
      </c>
      <c r="AX270" s="24">
        <f t="shared" si="195"/>
        <v>2.7041683581690292</v>
      </c>
      <c r="AY270" s="24">
        <f t="shared" si="204"/>
        <v>0.59514314884839836</v>
      </c>
      <c r="AZ270" s="15"/>
      <c r="BB270" s="35">
        <f t="shared" si="196"/>
        <v>3.2993115070174275</v>
      </c>
    </row>
    <row r="271" spans="1:54" ht="15.75" thickBot="1" x14ac:dyDescent="0.3">
      <c r="A271" s="31">
        <v>262</v>
      </c>
      <c r="B271" s="32">
        <f t="shared" si="198"/>
        <v>18</v>
      </c>
      <c r="C271" s="32">
        <v>262</v>
      </c>
      <c r="D271" s="3">
        <f t="shared" si="167"/>
        <v>-34</v>
      </c>
      <c r="E271" s="4">
        <f t="shared" si="168"/>
        <v>20</v>
      </c>
      <c r="F271" s="48">
        <v>10.7</v>
      </c>
      <c r="G271" s="48">
        <v>18.899999999999999</v>
      </c>
      <c r="H271" s="48">
        <v>2.5</v>
      </c>
      <c r="I271" s="42">
        <v>1013</v>
      </c>
      <c r="J271" s="12">
        <f t="shared" si="205"/>
        <v>101.3</v>
      </c>
      <c r="K271" s="5">
        <f t="shared" si="169"/>
        <v>101.0984263372235</v>
      </c>
      <c r="L271" s="41">
        <v>11</v>
      </c>
      <c r="M271" s="12">
        <f t="shared" si="206"/>
        <v>3.0547</v>
      </c>
      <c r="N271" s="14">
        <f t="shared" si="170"/>
        <v>10</v>
      </c>
      <c r="O271" s="5">
        <f t="shared" si="171"/>
        <v>2.2840887293674292</v>
      </c>
      <c r="P271" s="48">
        <v>8.1</v>
      </c>
      <c r="Q271" s="10">
        <f t="shared" si="199"/>
        <v>0.67657738514454036</v>
      </c>
      <c r="R271" s="5">
        <f t="shared" si="200"/>
        <v>17.560434016961409</v>
      </c>
      <c r="S271" s="6">
        <f t="shared" si="201"/>
        <v>22.399461102524981</v>
      </c>
      <c r="T271" s="5">
        <f t="shared" si="172"/>
        <v>0.70835519052847118</v>
      </c>
      <c r="U271" s="41">
        <v>59</v>
      </c>
      <c r="V271" s="5">
        <f t="shared" si="173"/>
        <v>1.2867649486696398</v>
      </c>
      <c r="W271" s="7">
        <f t="shared" si="174"/>
        <v>0.75919131971508746</v>
      </c>
      <c r="X271" s="7">
        <f t="shared" si="175"/>
        <v>0.52757362895455229</v>
      </c>
      <c r="Y271" s="7">
        <f t="shared" si="176"/>
        <v>0.2180157802565606</v>
      </c>
      <c r="Z271" s="8">
        <v>0.23</v>
      </c>
      <c r="AA271" s="6">
        <f t="shared" si="177"/>
        <v>13.521534193060285</v>
      </c>
      <c r="AB271" s="6">
        <f t="shared" si="202"/>
        <v>4.9399892364169879</v>
      </c>
      <c r="AC271" s="18">
        <f t="shared" si="178"/>
        <v>-0.59341194567807209</v>
      </c>
      <c r="AD271" s="19">
        <f t="shared" si="207"/>
        <v>4.4929079161643832</v>
      </c>
      <c r="AE271" s="19">
        <f t="shared" si="179"/>
        <v>3.1439646047474276E-2</v>
      </c>
      <c r="AF271" s="19">
        <f t="shared" si="180"/>
        <v>1.8013590279054363</v>
      </c>
      <c r="AG271" s="20">
        <f t="shared" si="181"/>
        <v>1.5671341429185386</v>
      </c>
      <c r="AH271" s="19">
        <f t="shared" si="182"/>
        <v>89.790172320083826</v>
      </c>
      <c r="AI271" s="19">
        <f t="shared" si="183"/>
        <v>11.972022976011177</v>
      </c>
      <c r="AJ271" s="19">
        <f t="shared" si="184"/>
        <v>0.99108939325284984</v>
      </c>
      <c r="AK271" s="21">
        <f t="shared" si="208"/>
        <v>712.95567310838192</v>
      </c>
      <c r="AL271" s="19">
        <f t="shared" si="185"/>
        <v>12.177282896691164</v>
      </c>
      <c r="AM271" s="19">
        <f t="shared" si="186"/>
        <v>29.850028121701737</v>
      </c>
      <c r="AN271" s="22">
        <f t="shared" si="187"/>
        <v>2.4757373</v>
      </c>
      <c r="AO271" s="23">
        <f t="shared" si="188"/>
        <v>8.5736907512489982E-2</v>
      </c>
      <c r="AP271" s="23">
        <f t="shared" si="189"/>
        <v>1.541842803738318E-2</v>
      </c>
      <c r="AQ271" s="23">
        <f t="shared" si="203"/>
        <v>2.7392227656998076E-2</v>
      </c>
      <c r="AR271" s="24">
        <f t="shared" si="190"/>
        <v>0.75786761194665264</v>
      </c>
      <c r="AS271" s="24">
        <f t="shared" si="191"/>
        <v>0.1362905145017114</v>
      </c>
      <c r="AT271" s="25">
        <f t="shared" si="192"/>
        <v>8.5815449566432971</v>
      </c>
      <c r="AU271" s="25">
        <f t="shared" si="197"/>
        <v>0.16800000000000004</v>
      </c>
      <c r="AV271" s="25">
        <f t="shared" si="193"/>
        <v>8.4135449566432978</v>
      </c>
      <c r="AW271" s="23">
        <f t="shared" si="194"/>
        <v>7.2408589518516608</v>
      </c>
      <c r="AX271" s="24">
        <f t="shared" si="195"/>
        <v>2.5755370831537983</v>
      </c>
      <c r="AY271" s="24">
        <f t="shared" si="204"/>
        <v>0.52064151826955363</v>
      </c>
      <c r="AZ271" s="15"/>
      <c r="BB271" s="35">
        <f t="shared" si="196"/>
        <v>3.0961786014233521</v>
      </c>
    </row>
    <row r="272" spans="1:54" ht="15.75" thickBot="1" x14ac:dyDescent="0.3">
      <c r="A272" s="31">
        <v>263</v>
      </c>
      <c r="B272" s="32">
        <f t="shared" si="198"/>
        <v>19</v>
      </c>
      <c r="C272" s="32">
        <v>263</v>
      </c>
      <c r="D272" s="3">
        <f t="shared" si="167"/>
        <v>-34</v>
      </c>
      <c r="E272" s="4">
        <f t="shared" si="168"/>
        <v>20</v>
      </c>
      <c r="F272" s="48">
        <v>16</v>
      </c>
      <c r="G272" s="48">
        <v>24.2</v>
      </c>
      <c r="H272" s="48">
        <v>7.7</v>
      </c>
      <c r="I272" s="42">
        <v>1013</v>
      </c>
      <c r="J272" s="12">
        <f t="shared" si="205"/>
        <v>101.3</v>
      </c>
      <c r="K272" s="5">
        <f t="shared" si="169"/>
        <v>101.0984263372235</v>
      </c>
      <c r="L272" s="41">
        <v>8</v>
      </c>
      <c r="M272" s="12">
        <f t="shared" si="206"/>
        <v>2.2216</v>
      </c>
      <c r="N272" s="14">
        <f t="shared" si="170"/>
        <v>10</v>
      </c>
      <c r="O272" s="5">
        <f t="shared" si="171"/>
        <v>1.6611554395399484</v>
      </c>
      <c r="P272" s="48">
        <v>7.1</v>
      </c>
      <c r="Q272" s="10">
        <f t="shared" si="199"/>
        <v>0.59132857234701841</v>
      </c>
      <c r="R272" s="5">
        <f t="shared" si="200"/>
        <v>16.419420163462686</v>
      </c>
      <c r="S272" s="6">
        <f t="shared" si="201"/>
        <v>22.580061042779239</v>
      </c>
      <c r="T272" s="5">
        <f t="shared" si="172"/>
        <v>0.63167215662878151</v>
      </c>
      <c r="U272" s="41">
        <v>61</v>
      </c>
      <c r="V272" s="5">
        <f t="shared" si="173"/>
        <v>1.8182868056591757</v>
      </c>
      <c r="W272" s="7">
        <f t="shared" si="174"/>
        <v>1.1091549514520971</v>
      </c>
      <c r="X272" s="7">
        <f t="shared" si="175"/>
        <v>0.70913185420707858</v>
      </c>
      <c r="Y272" s="7">
        <f t="shared" si="176"/>
        <v>0.19255700407119672</v>
      </c>
      <c r="Z272" s="8">
        <v>0.23</v>
      </c>
      <c r="AA272" s="6">
        <f t="shared" si="177"/>
        <v>12.642953525866268</v>
      </c>
      <c r="AB272" s="6">
        <f t="shared" si="202"/>
        <v>4.1862238036313197</v>
      </c>
      <c r="AC272" s="18">
        <f t="shared" si="178"/>
        <v>-0.59341194567807209</v>
      </c>
      <c r="AD272" s="19">
        <f t="shared" si="207"/>
        <v>4.5101221227397259</v>
      </c>
      <c r="AE272" s="19">
        <f t="shared" si="179"/>
        <v>2.4679161161898177E-2</v>
      </c>
      <c r="AF272" s="19">
        <f t="shared" si="180"/>
        <v>1.4140117764999425</v>
      </c>
      <c r="AG272" s="20">
        <f t="shared" si="181"/>
        <v>1.5716944354611255</v>
      </c>
      <c r="AH272" s="19">
        <f t="shared" si="182"/>
        <v>90.051457836119042</v>
      </c>
      <c r="AI272" s="19">
        <f t="shared" si="183"/>
        <v>12.006861044815873</v>
      </c>
      <c r="AJ272" s="19">
        <f t="shared" si="184"/>
        <v>0.99162627390384817</v>
      </c>
      <c r="AK272" s="21">
        <f t="shared" si="208"/>
        <v>718.70401461436541</v>
      </c>
      <c r="AL272" s="19">
        <f t="shared" si="185"/>
        <v>12.275464569613362</v>
      </c>
      <c r="AM272" s="19">
        <f t="shared" si="186"/>
        <v>30.090699683874252</v>
      </c>
      <c r="AN272" s="22">
        <f t="shared" si="187"/>
        <v>2.4632239999999999</v>
      </c>
      <c r="AO272" s="23">
        <f t="shared" si="188"/>
        <v>0.11613522395950712</v>
      </c>
      <c r="AP272" s="23">
        <f t="shared" si="189"/>
        <v>1.031107375E-2</v>
      </c>
      <c r="AQ272" s="23">
        <f t="shared" si="203"/>
        <v>1.6134694474085425E-2</v>
      </c>
      <c r="AR272" s="24">
        <f t="shared" si="190"/>
        <v>0.87801690161179013</v>
      </c>
      <c r="AS272" s="24">
        <f t="shared" si="191"/>
        <v>7.7954790266063251E-2</v>
      </c>
      <c r="AT272" s="25">
        <f t="shared" si="192"/>
        <v>8.4567297222349485</v>
      </c>
      <c r="AU272" s="25">
        <f t="shared" si="197"/>
        <v>0.27300000000000008</v>
      </c>
      <c r="AV272" s="25">
        <f t="shared" si="193"/>
        <v>8.1837297222349488</v>
      </c>
      <c r="AW272" s="23">
        <f t="shared" si="194"/>
        <v>5.1695708699375986</v>
      </c>
      <c r="AX272" s="24">
        <f t="shared" si="195"/>
        <v>2.9170928077775495</v>
      </c>
      <c r="AY272" s="24">
        <f t="shared" si="204"/>
        <v>0.28577504066626624</v>
      </c>
      <c r="AZ272" s="15"/>
      <c r="BB272" s="35">
        <f t="shared" si="196"/>
        <v>3.202867848443816</v>
      </c>
    </row>
    <row r="273" spans="1:54" ht="15.75" thickBot="1" x14ac:dyDescent="0.3">
      <c r="A273" s="31">
        <v>264</v>
      </c>
      <c r="B273" s="32">
        <f t="shared" si="198"/>
        <v>20</v>
      </c>
      <c r="C273" s="32">
        <v>264</v>
      </c>
      <c r="D273" s="3">
        <f t="shared" si="167"/>
        <v>-34</v>
      </c>
      <c r="E273" s="4">
        <f t="shared" si="168"/>
        <v>20</v>
      </c>
      <c r="F273" s="48">
        <v>14.6</v>
      </c>
      <c r="G273" s="48">
        <v>23</v>
      </c>
      <c r="H273" s="48">
        <v>6.2</v>
      </c>
      <c r="I273" s="42">
        <v>1013</v>
      </c>
      <c r="J273" s="12">
        <f t="shared" si="205"/>
        <v>101.3</v>
      </c>
      <c r="K273" s="5">
        <f t="shared" si="169"/>
        <v>101.0984263372235</v>
      </c>
      <c r="L273" s="41">
        <v>14</v>
      </c>
      <c r="M273" s="12">
        <f t="shared" si="206"/>
        <v>3.8877999999999999</v>
      </c>
      <c r="N273" s="14">
        <f t="shared" si="170"/>
        <v>10</v>
      </c>
      <c r="O273" s="5">
        <f t="shared" si="171"/>
        <v>2.9070220191949097</v>
      </c>
      <c r="P273" s="48">
        <v>9</v>
      </c>
      <c r="Q273" s="10">
        <f t="shared" si="199"/>
        <v>0.74739985661881758</v>
      </c>
      <c r="R273" s="5">
        <f t="shared" si="200"/>
        <v>18.917635792726788</v>
      </c>
      <c r="S273" s="6">
        <f t="shared" si="201"/>
        <v>22.760614927984804</v>
      </c>
      <c r="T273" s="5">
        <f t="shared" si="172"/>
        <v>0.77206143818990125</v>
      </c>
      <c r="U273" s="41">
        <v>71</v>
      </c>
      <c r="V273" s="5">
        <f t="shared" si="173"/>
        <v>1.6619224857720774</v>
      </c>
      <c r="W273" s="7">
        <f t="shared" si="174"/>
        <v>1.1799649648981749</v>
      </c>
      <c r="X273" s="7">
        <f t="shared" si="175"/>
        <v>0.48195752087390242</v>
      </c>
      <c r="Y273" s="7">
        <f t="shared" si="176"/>
        <v>0.18792333080973853</v>
      </c>
      <c r="Z273" s="8">
        <v>0.23</v>
      </c>
      <c r="AA273" s="6">
        <f t="shared" si="177"/>
        <v>14.566579560399626</v>
      </c>
      <c r="AB273" s="6">
        <f t="shared" si="202"/>
        <v>4.901974033187706</v>
      </c>
      <c r="AC273" s="18">
        <f t="shared" si="178"/>
        <v>-0.59341194567807209</v>
      </c>
      <c r="AD273" s="19">
        <f t="shared" si="207"/>
        <v>4.5273363293150677</v>
      </c>
      <c r="AE273" s="19">
        <f t="shared" si="179"/>
        <v>1.7908337292915532E-2</v>
      </c>
      <c r="AF273" s="19">
        <f t="shared" si="180"/>
        <v>1.0260721449807979</v>
      </c>
      <c r="AG273" s="20">
        <f t="shared" si="181"/>
        <v>1.5762609996017372</v>
      </c>
      <c r="AH273" s="19">
        <f t="shared" si="182"/>
        <v>90.313102688251874</v>
      </c>
      <c r="AI273" s="19">
        <f t="shared" si="183"/>
        <v>12.04174702510025</v>
      </c>
      <c r="AJ273" s="19">
        <f t="shared" si="184"/>
        <v>0.99216598414813328</v>
      </c>
      <c r="AK273" s="21">
        <f t="shared" si="208"/>
        <v>724.4508902275719</v>
      </c>
      <c r="AL273" s="19">
        <f t="shared" si="185"/>
        <v>12.373621205086929</v>
      </c>
      <c r="AM273" s="19">
        <f t="shared" si="186"/>
        <v>30.331309872047981</v>
      </c>
      <c r="AN273" s="22">
        <f t="shared" si="187"/>
        <v>2.4665293999999998</v>
      </c>
      <c r="AO273" s="23">
        <f t="shared" si="188"/>
        <v>0.10733129835629482</v>
      </c>
      <c r="AP273" s="23">
        <f t="shared" si="189"/>
        <v>1.1299806849315069E-2</v>
      </c>
      <c r="AQ273" s="23">
        <f t="shared" si="203"/>
        <v>2.2468394539341914E-2</v>
      </c>
      <c r="AR273" s="24">
        <f t="shared" si="190"/>
        <v>0.82689947843399569</v>
      </c>
      <c r="AS273" s="24">
        <f t="shared" si="191"/>
        <v>8.7055728694215712E-2</v>
      </c>
      <c r="AT273" s="25">
        <f t="shared" si="192"/>
        <v>9.6646055272119202</v>
      </c>
      <c r="AU273" s="25">
        <f t="shared" si="197"/>
        <v>-0.39200000000000002</v>
      </c>
      <c r="AV273" s="25">
        <f t="shared" si="193"/>
        <v>10.05660552721192</v>
      </c>
      <c r="AW273" s="23">
        <f t="shared" si="194"/>
        <v>9.0907568355643456</v>
      </c>
      <c r="AX273" s="24">
        <f t="shared" si="195"/>
        <v>3.3714586435774798</v>
      </c>
      <c r="AY273" s="24">
        <f t="shared" si="204"/>
        <v>0.38142236797343065</v>
      </c>
      <c r="AZ273" s="15"/>
      <c r="BB273" s="35">
        <f t="shared" si="196"/>
        <v>3.7528810115509104</v>
      </c>
    </row>
    <row r="274" spans="1:54" ht="15.75" thickBot="1" x14ac:dyDescent="0.3">
      <c r="A274" s="31">
        <v>265</v>
      </c>
      <c r="B274" s="32">
        <f t="shared" si="198"/>
        <v>21</v>
      </c>
      <c r="C274" s="32">
        <v>265</v>
      </c>
      <c r="D274" s="3">
        <f t="shared" si="167"/>
        <v>-34</v>
      </c>
      <c r="E274" s="4">
        <f t="shared" si="168"/>
        <v>20</v>
      </c>
      <c r="F274" s="48">
        <v>10.4</v>
      </c>
      <c r="G274" s="48">
        <v>14.7</v>
      </c>
      <c r="H274" s="48">
        <v>6.2</v>
      </c>
      <c r="I274" s="42">
        <v>1013</v>
      </c>
      <c r="J274" s="12">
        <f t="shared" si="205"/>
        <v>101.3</v>
      </c>
      <c r="K274" s="5">
        <f t="shared" si="169"/>
        <v>101.0984263372235</v>
      </c>
      <c r="L274" s="41">
        <v>15</v>
      </c>
      <c r="M274" s="12">
        <f t="shared" si="206"/>
        <v>4.1654999999999998</v>
      </c>
      <c r="N274" s="14">
        <f t="shared" si="170"/>
        <v>10</v>
      </c>
      <c r="O274" s="5">
        <f t="shared" si="171"/>
        <v>3.1146664491374034</v>
      </c>
      <c r="P274" s="48">
        <v>0.4</v>
      </c>
      <c r="Q274" s="10">
        <f t="shared" si="199"/>
        <v>3.3121694823709552E-2</v>
      </c>
      <c r="R274" s="5">
        <f t="shared" si="200"/>
        <v>8.1492422303608194</v>
      </c>
      <c r="S274" s="6">
        <f t="shared" si="201"/>
        <v>22.941071162691678</v>
      </c>
      <c r="T274" s="5">
        <f t="shared" si="172"/>
        <v>0.12955376333422713</v>
      </c>
      <c r="U274" s="41">
        <v>47</v>
      </c>
      <c r="V274" s="5">
        <f t="shared" si="173"/>
        <v>1.2612676507480935</v>
      </c>
      <c r="W274" s="7">
        <f t="shared" si="174"/>
        <v>0.59279579585160391</v>
      </c>
      <c r="X274" s="7">
        <f t="shared" si="175"/>
        <v>0.66847185489648964</v>
      </c>
      <c r="Y274" s="7">
        <f t="shared" si="176"/>
        <v>0.23220947352066865</v>
      </c>
      <c r="Z274" s="8">
        <v>0.23</v>
      </c>
      <c r="AA274" s="6">
        <f t="shared" si="177"/>
        <v>6.2749165173778314</v>
      </c>
      <c r="AB274" s="6">
        <f t="shared" si="202"/>
        <v>0.95543597477806663</v>
      </c>
      <c r="AC274" s="18">
        <f t="shared" si="178"/>
        <v>-0.59341194567807209</v>
      </c>
      <c r="AD274" s="19">
        <f t="shared" si="207"/>
        <v>4.5445505358904104</v>
      </c>
      <c r="AE274" s="19">
        <f t="shared" si="179"/>
        <v>1.1128753052377397E-2</v>
      </c>
      <c r="AF274" s="19">
        <f t="shared" si="180"/>
        <v>0.63763058114455728</v>
      </c>
      <c r="AG274" s="20">
        <f t="shared" si="181"/>
        <v>1.5808332827929155</v>
      </c>
      <c r="AH274" s="19">
        <f t="shared" si="182"/>
        <v>90.575075217844997</v>
      </c>
      <c r="AI274" s="19">
        <f t="shared" si="183"/>
        <v>12.076676695712667</v>
      </c>
      <c r="AJ274" s="19">
        <f t="shared" si="184"/>
        <v>0.99270839438408454</v>
      </c>
      <c r="AK274" s="21">
        <f t="shared" si="208"/>
        <v>730.19465770899319</v>
      </c>
      <c r="AL274" s="19">
        <f t="shared" si="185"/>
        <v>12.471724753669605</v>
      </c>
      <c r="AM274" s="19">
        <f t="shared" si="186"/>
        <v>30.571789928960129</v>
      </c>
      <c r="AN274" s="22">
        <f t="shared" si="187"/>
        <v>2.4764455999999999</v>
      </c>
      <c r="AO274" s="23">
        <f t="shared" si="188"/>
        <v>8.4241714655177852E-2</v>
      </c>
      <c r="AP274" s="23">
        <f t="shared" si="189"/>
        <v>1.5863190384615384E-2</v>
      </c>
      <c r="AQ274" s="23">
        <f t="shared" si="203"/>
        <v>3.2662096319477189E-2</v>
      </c>
      <c r="AR274" s="24">
        <f t="shared" si="190"/>
        <v>0.72060708673938445</v>
      </c>
      <c r="AS274" s="24">
        <f t="shared" si="191"/>
        <v>0.13569438200825251</v>
      </c>
      <c r="AT274" s="25">
        <f t="shared" si="192"/>
        <v>5.3194805425997647</v>
      </c>
      <c r="AU274" s="25">
        <f t="shared" si="197"/>
        <v>-0.40599999999999997</v>
      </c>
      <c r="AV274" s="25">
        <f t="shared" si="193"/>
        <v>5.7254805425997644</v>
      </c>
      <c r="AW274" s="23">
        <f t="shared" si="194"/>
        <v>9.8843434563598862</v>
      </c>
      <c r="AX274" s="24">
        <f t="shared" si="195"/>
        <v>1.6660256352838303</v>
      </c>
      <c r="AY274" s="24">
        <f t="shared" si="204"/>
        <v>0.89658779306968672</v>
      </c>
      <c r="AZ274" s="15"/>
      <c r="BB274" s="35">
        <f t="shared" si="196"/>
        <v>2.5626134283535169</v>
      </c>
    </row>
    <row r="275" spans="1:54" ht="15.75" thickBot="1" x14ac:dyDescent="0.3">
      <c r="A275" s="31">
        <v>266</v>
      </c>
      <c r="B275" s="32">
        <f t="shared" si="198"/>
        <v>22</v>
      </c>
      <c r="C275" s="32">
        <v>266</v>
      </c>
      <c r="D275" s="3">
        <f t="shared" si="167"/>
        <v>-34</v>
      </c>
      <c r="E275" s="4">
        <f t="shared" si="168"/>
        <v>20</v>
      </c>
      <c r="F275" s="48">
        <v>8.8000000000000007</v>
      </c>
      <c r="G275" s="48">
        <v>17.899999999999999</v>
      </c>
      <c r="H275" s="48">
        <v>-0.4</v>
      </c>
      <c r="I275" s="42">
        <v>1013</v>
      </c>
      <c r="J275" s="12">
        <f t="shared" si="205"/>
        <v>101.3</v>
      </c>
      <c r="K275" s="5">
        <f t="shared" si="169"/>
        <v>101.0984263372235</v>
      </c>
      <c r="L275" s="41">
        <v>10</v>
      </c>
      <c r="M275" s="12">
        <f t="shared" si="206"/>
        <v>2.7770000000000001</v>
      </c>
      <c r="N275" s="14">
        <f t="shared" si="170"/>
        <v>10</v>
      </c>
      <c r="O275" s="5">
        <f t="shared" si="171"/>
        <v>2.0764442994249355</v>
      </c>
      <c r="P275" s="48">
        <v>9.1999999999999993</v>
      </c>
      <c r="Q275" s="10">
        <f t="shared" si="199"/>
        <v>0.75959949088151102</v>
      </c>
      <c r="R275" s="5">
        <f t="shared" si="200"/>
        <v>19.405434634914673</v>
      </c>
      <c r="S275" s="6">
        <f t="shared" si="201"/>
        <v>23.121378272150768</v>
      </c>
      <c r="T275" s="5">
        <f t="shared" si="172"/>
        <v>0.78303525632332105</v>
      </c>
      <c r="U275" s="41">
        <v>52</v>
      </c>
      <c r="V275" s="5">
        <f t="shared" si="173"/>
        <v>1.132640825282782</v>
      </c>
      <c r="W275" s="7">
        <f t="shared" si="174"/>
        <v>0.58897322914704664</v>
      </c>
      <c r="X275" s="7">
        <f t="shared" si="175"/>
        <v>0.54366759613573534</v>
      </c>
      <c r="Y275" s="7">
        <f t="shared" si="176"/>
        <v>0.23255757220128487</v>
      </c>
      <c r="Z275" s="8">
        <v>0.23</v>
      </c>
      <c r="AA275" s="6">
        <f t="shared" si="177"/>
        <v>14.942184668884298</v>
      </c>
      <c r="AB275" s="6">
        <f t="shared" si="202"/>
        <v>5.674023405943176</v>
      </c>
      <c r="AC275" s="18">
        <f t="shared" si="178"/>
        <v>-0.59341194567807209</v>
      </c>
      <c r="AD275" s="19">
        <f t="shared" si="207"/>
        <v>4.561764742465753</v>
      </c>
      <c r="AE275" s="19">
        <f t="shared" si="179"/>
        <v>4.3419955959920903E-3</v>
      </c>
      <c r="AF275" s="19">
        <f t="shared" si="180"/>
        <v>0.24877802231473728</v>
      </c>
      <c r="AG275" s="20">
        <f t="shared" si="181"/>
        <v>1.5854107306977394</v>
      </c>
      <c r="AH275" s="19">
        <f t="shared" si="182"/>
        <v>90.837343663732412</v>
      </c>
      <c r="AI275" s="19">
        <f t="shared" si="183"/>
        <v>12.111645821830988</v>
      </c>
      <c r="AJ275" s="19">
        <f t="shared" si="184"/>
        <v>0.99325337379992684</v>
      </c>
      <c r="AK275" s="21">
        <f t="shared" si="208"/>
        <v>735.93367866142762</v>
      </c>
      <c r="AL275" s="19">
        <f t="shared" si="185"/>
        <v>12.569747231537185</v>
      </c>
      <c r="AM275" s="19">
        <f t="shared" si="186"/>
        <v>30.812071258196653</v>
      </c>
      <c r="AN275" s="22">
        <f t="shared" si="187"/>
        <v>2.4802231999999997</v>
      </c>
      <c r="AO275" s="23">
        <f t="shared" si="188"/>
        <v>7.6637430993945863E-2</v>
      </c>
      <c r="AP275" s="23">
        <f t="shared" si="189"/>
        <v>1.8747406818181815E-2</v>
      </c>
      <c r="AQ275" s="23">
        <f t="shared" si="203"/>
        <v>3.1982908463830506E-2</v>
      </c>
      <c r="AR275" s="24">
        <f t="shared" si="190"/>
        <v>0.70555322673924148</v>
      </c>
      <c r="AS275" s="24">
        <f t="shared" si="191"/>
        <v>0.1725957303371293</v>
      </c>
      <c r="AT275" s="25">
        <f t="shared" si="192"/>
        <v>9.2681612629411223</v>
      </c>
      <c r="AU275" s="25">
        <f t="shared" si="197"/>
        <v>2.8000000000000028E-2</v>
      </c>
      <c r="AV275" s="25">
        <f t="shared" si="193"/>
        <v>9.2401612629411218</v>
      </c>
      <c r="AW275" s="23">
        <f t="shared" si="194"/>
        <v>6.6269498917817087</v>
      </c>
      <c r="AX275" s="24">
        <f t="shared" si="195"/>
        <v>2.6285640722411814</v>
      </c>
      <c r="AY275" s="24">
        <f t="shared" si="204"/>
        <v>0.62183789355058039</v>
      </c>
      <c r="AZ275" s="15"/>
      <c r="BB275" s="35">
        <f t="shared" si="196"/>
        <v>3.2504019657917618</v>
      </c>
    </row>
    <row r="276" spans="1:54" ht="15.75" thickBot="1" x14ac:dyDescent="0.3">
      <c r="A276" s="31">
        <v>267</v>
      </c>
      <c r="B276" s="32">
        <f t="shared" si="198"/>
        <v>23</v>
      </c>
      <c r="C276" s="32">
        <v>267</v>
      </c>
      <c r="D276" s="3">
        <f t="shared" ref="D276:D339" si="209">$B$7</f>
        <v>-34</v>
      </c>
      <c r="E276" s="4">
        <f t="shared" ref="E276:E339" si="210">$B$8</f>
        <v>20</v>
      </c>
      <c r="F276" s="48">
        <v>10.8</v>
      </c>
      <c r="G276" s="48">
        <v>18.399999999999999</v>
      </c>
      <c r="H276" s="48">
        <v>3.2</v>
      </c>
      <c r="I276" s="42">
        <v>1013</v>
      </c>
      <c r="J276" s="12">
        <f t="shared" si="205"/>
        <v>101.3</v>
      </c>
      <c r="K276" s="5">
        <f t="shared" ref="K276:K339" si="211">101.32*(((288.15-(0.006*E276))/288.15)^(5.255877))</f>
        <v>101.0984263372235</v>
      </c>
      <c r="L276" s="41">
        <v>5</v>
      </c>
      <c r="M276" s="12">
        <f t="shared" si="206"/>
        <v>1.3885000000000001</v>
      </c>
      <c r="N276" s="14">
        <f t="shared" ref="N276:N339" si="212">N267</f>
        <v>10</v>
      </c>
      <c r="O276" s="5">
        <f t="shared" ref="O276:O339" si="213">(4.868*M276)/(LN(67.75*N276-5.42))</f>
        <v>1.0382221497124677</v>
      </c>
      <c r="P276" s="48">
        <v>4.8</v>
      </c>
      <c r="Q276" s="10">
        <f t="shared" si="199"/>
        <v>0.39517068021148727</v>
      </c>
      <c r="R276" s="5">
        <f t="shared" si="200"/>
        <v>13.898458221340428</v>
      </c>
      <c r="S276" s="6">
        <f t="shared" si="201"/>
        <v>23.301484911972032</v>
      </c>
      <c r="T276" s="5">
        <f t="shared" ref="T276:T339" si="214">(1.35*(R276/S276))-0.35</f>
        <v>0.45522415930537585</v>
      </c>
      <c r="U276" s="41">
        <v>55</v>
      </c>
      <c r="V276" s="5">
        <f t="shared" ref="V276:V339" si="215">(0.6108*(2.718282^(17.27*(F276)/(F276+237.3))))</f>
        <v>1.2953641478483628</v>
      </c>
      <c r="W276" s="7">
        <f t="shared" ref="W276:W339" si="216">((U276)/100)*(V276)</f>
        <v>0.7124502813165996</v>
      </c>
      <c r="X276" s="7">
        <f t="shared" ref="X276:X339" si="217">V276-W276</f>
        <v>0.58291386653176325</v>
      </c>
      <c r="Y276" s="7">
        <f t="shared" ref="Y276:Y339" si="218">0.34+(-0.14*(W276^0.5))</f>
        <v>0.22183052207187615</v>
      </c>
      <c r="Z276" s="8">
        <v>0.23</v>
      </c>
      <c r="AA276" s="6">
        <f t="shared" ref="AA276:AA339" si="219">(1-Z276)*R276</f>
        <v>10.70181283043213</v>
      </c>
      <c r="AB276" s="6">
        <f t="shared" si="202"/>
        <v>3.2325029503508067</v>
      </c>
      <c r="AC276" s="18">
        <f t="shared" ref="AC276:AC339" si="220">RADIANS(D276)</f>
        <v>-0.59341194567807209</v>
      </c>
      <c r="AD276" s="19">
        <f t="shared" si="207"/>
        <v>4.5789789490410957</v>
      </c>
      <c r="AE276" s="19">
        <f t="shared" ref="AE276:AE339" si="221">(0.006918-0.399912*COS(AD276)+0.070257*SIN(AD276)-0.006758*COS(2*AD276)+0.000907*SIN(2*AD276)-0.002697*COS(3*AD276)+0.00148*SIN(3*AD276))</f>
        <v>-2.4503387896476674E-3</v>
      </c>
      <c r="AF276" s="19">
        <f t="shared" ref="AF276:AF339" si="222">DEGREES(AE276)</f>
        <v>-0.14039407102400575</v>
      </c>
      <c r="AG276" s="20">
        <f t="shared" ref="AG276:AG339" si="223">ACOS(-(SIN(AC276)*SIN(AE276)-SIN(3.1416/180*(-0.8333-(0.0347*SQRT(0)))))/(COS(AC276)*COS(AE276)))</f>
        <v>1.5899927858557101</v>
      </c>
      <c r="AH276" s="19">
        <f t="shared" ref="AH276:AH339" si="224">DEGREES(AG276)</f>
        <v>91.099876085780281</v>
      </c>
      <c r="AI276" s="19">
        <f t="shared" ref="AI276:AI339" si="225">2*(AH276)/15</f>
        <v>12.146650144770705</v>
      </c>
      <c r="AJ276" s="19">
        <f t="shared" ref="AJ276:AJ339" si="226">(1.00011+0.034221*COS(AD276)+0.00128*SIN(AD276)+0.000719*COS(2*AD276)+0.000777*SIN(2*AD276))</f>
        <v>0.99380079037703672</v>
      </c>
      <c r="AK276" s="21">
        <f t="shared" si="208"/>
        <v>741.66631883689081</v>
      </c>
      <c r="AL276" s="19">
        <f t="shared" ref="AL276:AL339" si="227">AK276*0.01708</f>
        <v>12.667660725734097</v>
      </c>
      <c r="AM276" s="19">
        <f t="shared" ref="AM276:AM339" si="228">AK276*0.041868</f>
        <v>31.052085437062946</v>
      </c>
      <c r="AN276" s="22">
        <f t="shared" ref="AN276:AN339" si="229">2.501-(F276*0.002361)</f>
        <v>2.4755012000000001</v>
      </c>
      <c r="AO276" s="23">
        <f t="shared" ref="AO276:AO339" si="230">((4098/(F276+237.3)^2)*(0.6108*(2.718282)^(17.27*F276/(F276+237.3))))</f>
        <v>8.6240307885802142E-2</v>
      </c>
      <c r="AP276" s="23">
        <f t="shared" ref="AP276:AP339" si="231">0.0016286*(J276)/F276</f>
        <v>1.5275664814814814E-2</v>
      </c>
      <c r="AQ276" s="23">
        <f t="shared" si="203"/>
        <v>2.0667906226005024E-2</v>
      </c>
      <c r="AR276" s="24">
        <f t="shared" ref="AR276:AR339" si="232">AO276/(AO276+AQ276)</f>
        <v>0.80667616237242512</v>
      </c>
      <c r="AS276" s="24">
        <f t="shared" ref="AS276:AS339" si="233">AP276/(AO276+AQ276)</f>
        <v>0.14288579172072932</v>
      </c>
      <c r="AT276" s="25">
        <f t="shared" ref="AT276:AT339" si="234">(AA276-AB276)</f>
        <v>7.4693098800813242</v>
      </c>
      <c r="AU276" s="25">
        <f t="shared" si="197"/>
        <v>0.22399999999999998</v>
      </c>
      <c r="AV276" s="25">
        <f t="shared" ref="AV276:AV339" si="235">(AT276-AU276)</f>
        <v>7.245309880081324</v>
      </c>
      <c r="AW276" s="23">
        <f t="shared" ref="AW276:AW339" si="236">(900*O276)/(F276+273.2)</f>
        <v>3.2901406152859893</v>
      </c>
      <c r="AX276" s="24">
        <f t="shared" ref="AX276:AX339" si="237">AO276/(AO276+AQ276)*(1/AN276)*(AV276)</f>
        <v>2.3609840178073913</v>
      </c>
      <c r="AY276" s="24">
        <f t="shared" si="204"/>
        <v>0.27403617153976129</v>
      </c>
      <c r="AZ276" s="15"/>
      <c r="BB276" s="35">
        <f t="shared" ref="BB276:BB339" si="238">(AX276+AY276)</f>
        <v>2.6350201893471525</v>
      </c>
    </row>
    <row r="277" spans="1:54" ht="15.75" thickBot="1" x14ac:dyDescent="0.3">
      <c r="A277" s="31">
        <v>268</v>
      </c>
      <c r="B277" s="32">
        <f t="shared" si="198"/>
        <v>24</v>
      </c>
      <c r="C277" s="32">
        <v>268</v>
      </c>
      <c r="D277" s="3">
        <f t="shared" si="209"/>
        <v>-34</v>
      </c>
      <c r="E277" s="4">
        <f t="shared" si="210"/>
        <v>20</v>
      </c>
      <c r="F277" s="48">
        <v>12</v>
      </c>
      <c r="G277" s="48">
        <v>17.399999999999999</v>
      </c>
      <c r="H277" s="48">
        <v>6.7</v>
      </c>
      <c r="I277" s="42">
        <v>1013</v>
      </c>
      <c r="J277" s="12">
        <f t="shared" si="205"/>
        <v>101.3</v>
      </c>
      <c r="K277" s="5">
        <f t="shared" si="211"/>
        <v>101.0984263372235</v>
      </c>
      <c r="L277" s="41">
        <v>17</v>
      </c>
      <c r="M277" s="12">
        <f t="shared" si="206"/>
        <v>4.7209000000000003</v>
      </c>
      <c r="N277" s="14">
        <f t="shared" si="212"/>
        <v>10</v>
      </c>
      <c r="O277" s="5">
        <f t="shared" si="213"/>
        <v>3.5299553090223905</v>
      </c>
      <c r="P277" s="48">
        <v>8.3000000000000007</v>
      </c>
      <c r="Q277" s="10">
        <f t="shared" si="199"/>
        <v>0.68135071188542506</v>
      </c>
      <c r="R277" s="5">
        <f t="shared" si="200"/>
        <v>18.483273974556358</v>
      </c>
      <c r="S277" s="6">
        <f t="shared" si="201"/>
        <v>23.481339878097568</v>
      </c>
      <c r="T277" s="5">
        <f t="shared" si="214"/>
        <v>0.71264889461975212</v>
      </c>
      <c r="U277" s="41">
        <v>45</v>
      </c>
      <c r="V277" s="5">
        <f t="shared" si="215"/>
        <v>1.4025639466248399</v>
      </c>
      <c r="W277" s="7">
        <f t="shared" si="216"/>
        <v>0.63115377598117794</v>
      </c>
      <c r="X277" s="7">
        <f t="shared" si="217"/>
        <v>0.77141017064366191</v>
      </c>
      <c r="Y277" s="7">
        <f t="shared" si="218"/>
        <v>0.22877673800309989</v>
      </c>
      <c r="Z277" s="8">
        <v>0.23</v>
      </c>
      <c r="AA277" s="6">
        <f t="shared" si="219"/>
        <v>14.232120960408396</v>
      </c>
      <c r="AB277" s="6">
        <f t="shared" si="202"/>
        <v>5.2998489357859926</v>
      </c>
      <c r="AC277" s="18">
        <f t="shared" si="220"/>
        <v>-0.59341194567807209</v>
      </c>
      <c r="AD277" s="19">
        <f t="shared" si="207"/>
        <v>4.5961931556164375</v>
      </c>
      <c r="AE277" s="19">
        <f t="shared" si="221"/>
        <v>-9.2466441109968905E-3</v>
      </c>
      <c r="AF277" s="19">
        <f t="shared" si="222"/>
        <v>-0.52979368221961898</v>
      </c>
      <c r="AG277" s="20">
        <f t="shared" si="223"/>
        <v>1.5945788863418242</v>
      </c>
      <c r="AH277" s="19">
        <f t="shared" si="224"/>
        <v>91.36264028805752</v>
      </c>
      <c r="AI277" s="19">
        <f t="shared" si="225"/>
        <v>12.181685371741002</v>
      </c>
      <c r="AJ277" s="19">
        <f t="shared" si="226"/>
        <v>0.99435051089413329</v>
      </c>
      <c r="AK277" s="21">
        <f t="shared" si="208"/>
        <v>747.39094845404986</v>
      </c>
      <c r="AL277" s="19">
        <f t="shared" si="227"/>
        <v>12.765437399595173</v>
      </c>
      <c r="AM277" s="19">
        <f t="shared" si="228"/>
        <v>31.291764229874161</v>
      </c>
      <c r="AN277" s="22">
        <f t="shared" si="229"/>
        <v>2.4726680000000001</v>
      </c>
      <c r="AO277" s="23">
        <f t="shared" si="230"/>
        <v>9.2480478484861392E-2</v>
      </c>
      <c r="AP277" s="23">
        <f t="shared" si="231"/>
        <v>1.3748098333333333E-2</v>
      </c>
      <c r="AQ277" s="23">
        <f t="shared" si="203"/>
        <v>3.0248357051575372E-2</v>
      </c>
      <c r="AR277" s="24">
        <f t="shared" si="232"/>
        <v>0.7535350439905788</v>
      </c>
      <c r="AS277" s="24">
        <f t="shared" si="233"/>
        <v>0.11202011551109098</v>
      </c>
      <c r="AT277" s="25">
        <f t="shared" si="234"/>
        <v>8.932272024622403</v>
      </c>
      <c r="AU277" s="25">
        <f t="shared" si="197"/>
        <v>-0.24500000000000008</v>
      </c>
      <c r="AV277" s="25">
        <f t="shared" si="235"/>
        <v>9.1772720246224022</v>
      </c>
      <c r="AW277" s="23">
        <f t="shared" si="236"/>
        <v>11.139410161711611</v>
      </c>
      <c r="AX277" s="24">
        <f t="shared" si="237"/>
        <v>2.7967345712353415</v>
      </c>
      <c r="AY277" s="24">
        <f t="shared" si="204"/>
        <v>0.96259493457510847</v>
      </c>
      <c r="AZ277" s="15"/>
      <c r="BB277" s="35">
        <f t="shared" si="238"/>
        <v>3.7593295058104501</v>
      </c>
    </row>
    <row r="278" spans="1:54" ht="15.75" thickBot="1" x14ac:dyDescent="0.3">
      <c r="A278" s="31">
        <v>269</v>
      </c>
      <c r="B278" s="32">
        <f t="shared" si="198"/>
        <v>25</v>
      </c>
      <c r="C278" s="32">
        <v>269</v>
      </c>
      <c r="D278" s="3">
        <f t="shared" si="209"/>
        <v>-34</v>
      </c>
      <c r="E278" s="4">
        <f t="shared" si="210"/>
        <v>20</v>
      </c>
      <c r="F278" s="48">
        <v>7.3</v>
      </c>
      <c r="G278" s="48">
        <v>14.9</v>
      </c>
      <c r="H278" s="48">
        <v>-0.4</v>
      </c>
      <c r="I278" s="42">
        <v>1013</v>
      </c>
      <c r="J278" s="12">
        <f t="shared" si="205"/>
        <v>101.3</v>
      </c>
      <c r="K278" s="5">
        <f t="shared" si="211"/>
        <v>101.0984263372235</v>
      </c>
      <c r="L278" s="41">
        <v>8</v>
      </c>
      <c r="M278" s="12">
        <f t="shared" si="206"/>
        <v>2.2216</v>
      </c>
      <c r="N278" s="14">
        <f t="shared" si="212"/>
        <v>10</v>
      </c>
      <c r="O278" s="5">
        <f t="shared" si="213"/>
        <v>1.6611554395399484</v>
      </c>
      <c r="P278" s="48">
        <v>8.5</v>
      </c>
      <c r="Q278" s="10">
        <f t="shared" si="199"/>
        <v>0.69576622032122371</v>
      </c>
      <c r="R278" s="5">
        <f t="shared" si="200"/>
        <v>18.851876023669284</v>
      </c>
      <c r="S278" s="6">
        <f t="shared" si="201"/>
        <v>23.660892117125048</v>
      </c>
      <c r="T278" s="5">
        <f t="shared" si="214"/>
        <v>0.72561593645632494</v>
      </c>
      <c r="U278" s="41">
        <v>59</v>
      </c>
      <c r="V278" s="5">
        <f t="shared" si="215"/>
        <v>1.0226848083313815</v>
      </c>
      <c r="W278" s="7">
        <f t="shared" si="216"/>
        <v>0.60338403691551512</v>
      </c>
      <c r="X278" s="7">
        <f t="shared" si="217"/>
        <v>0.41930077141586641</v>
      </c>
      <c r="Y278" s="7">
        <f t="shared" si="218"/>
        <v>0.23125108219598645</v>
      </c>
      <c r="Z278" s="8">
        <v>0.23</v>
      </c>
      <c r="AA278" s="6">
        <f t="shared" si="219"/>
        <v>14.51594453822535</v>
      </c>
      <c r="AB278" s="6">
        <f t="shared" si="202"/>
        <v>5.1085775959971089</v>
      </c>
      <c r="AC278" s="18">
        <f t="shared" si="220"/>
        <v>-0.59341194567807209</v>
      </c>
      <c r="AD278" s="19">
        <f t="shared" si="207"/>
        <v>4.6134073621917802</v>
      </c>
      <c r="AE278" s="19">
        <f t="shared" si="221"/>
        <v>-1.6045304105354839E-2</v>
      </c>
      <c r="AF278" s="19">
        <f t="shared" si="222"/>
        <v>-0.9193282062407655</v>
      </c>
      <c r="AG278" s="20">
        <f t="shared" si="223"/>
        <v>1.5991684644199804</v>
      </c>
      <c r="AH278" s="19">
        <f t="shared" si="224"/>
        <v>91.62560374168163</v>
      </c>
      <c r="AI278" s="19">
        <f t="shared" si="225"/>
        <v>12.216747165557551</v>
      </c>
      <c r="AJ278" s="19">
        <f t="shared" si="226"/>
        <v>0.9949024009323969</v>
      </c>
      <c r="AK278" s="21">
        <f t="shared" si="208"/>
        <v>753.10594252681005</v>
      </c>
      <c r="AL278" s="19">
        <f t="shared" si="227"/>
        <v>12.863049498357917</v>
      </c>
      <c r="AM278" s="19">
        <f t="shared" si="228"/>
        <v>31.531039601712486</v>
      </c>
      <c r="AN278" s="22">
        <f t="shared" si="229"/>
        <v>2.4837647</v>
      </c>
      <c r="AO278" s="23">
        <f t="shared" si="230"/>
        <v>7.0048824762741116E-2</v>
      </c>
      <c r="AP278" s="23">
        <f t="shared" si="231"/>
        <v>2.2599613698630137E-2</v>
      </c>
      <c r="AQ278" s="23">
        <f t="shared" si="203"/>
        <v>3.5363713915803667E-2</v>
      </c>
      <c r="AR278" s="24">
        <f t="shared" si="232"/>
        <v>0.66452080218231724</v>
      </c>
      <c r="AS278" s="24">
        <f t="shared" si="233"/>
        <v>0.21439208259225775</v>
      </c>
      <c r="AT278" s="25">
        <f t="shared" si="234"/>
        <v>9.40736694222824</v>
      </c>
      <c r="AU278" s="25">
        <f t="shared" si="197"/>
        <v>9.1000000000000053E-2</v>
      </c>
      <c r="AV278" s="25">
        <f t="shared" si="235"/>
        <v>9.3163669422282407</v>
      </c>
      <c r="AW278" s="23">
        <f t="shared" si="236"/>
        <v>5.3299105011976948</v>
      </c>
      <c r="AX278" s="24">
        <f t="shared" si="237"/>
        <v>2.4925548035505667</v>
      </c>
      <c r="AY278" s="24">
        <f t="shared" si="204"/>
        <v>0.47913105526149091</v>
      </c>
      <c r="AZ278" s="15"/>
      <c r="BB278" s="35">
        <f t="shared" si="238"/>
        <v>2.9716858588120578</v>
      </c>
    </row>
    <row r="279" spans="1:54" ht="15.75" thickBot="1" x14ac:dyDescent="0.3">
      <c r="A279" s="31">
        <v>270</v>
      </c>
      <c r="B279" s="32">
        <f t="shared" si="198"/>
        <v>26</v>
      </c>
      <c r="C279" s="32">
        <v>270</v>
      </c>
      <c r="D279" s="3">
        <f t="shared" si="209"/>
        <v>-34</v>
      </c>
      <c r="E279" s="4">
        <f t="shared" si="210"/>
        <v>20</v>
      </c>
      <c r="F279" s="48">
        <v>13.3</v>
      </c>
      <c r="G279" s="48">
        <v>21.4</v>
      </c>
      <c r="H279" s="48">
        <v>5.2</v>
      </c>
      <c r="I279" s="42">
        <v>1013</v>
      </c>
      <c r="J279" s="12">
        <f t="shared" si="205"/>
        <v>101.3</v>
      </c>
      <c r="K279" s="5">
        <f t="shared" si="211"/>
        <v>101.0984263372235</v>
      </c>
      <c r="L279" s="41">
        <v>10</v>
      </c>
      <c r="M279" s="12">
        <f t="shared" si="206"/>
        <v>2.7770000000000001</v>
      </c>
      <c r="N279" s="14">
        <f t="shared" si="212"/>
        <v>10</v>
      </c>
      <c r="O279" s="5">
        <f t="shared" si="213"/>
        <v>2.0764442994249355</v>
      </c>
      <c r="P279" s="48">
        <v>7.8</v>
      </c>
      <c r="Q279" s="10">
        <f t="shared" si="199"/>
        <v>0.63663952877623287</v>
      </c>
      <c r="R279" s="5">
        <f t="shared" si="200"/>
        <v>18.055430104811418</v>
      </c>
      <c r="S279" s="6">
        <f t="shared" si="201"/>
        <v>23.840090737012897</v>
      </c>
      <c r="T279" s="5">
        <f t="shared" si="214"/>
        <v>0.67243027974941005</v>
      </c>
      <c r="U279" s="41">
        <v>64</v>
      </c>
      <c r="V279" s="5">
        <f t="shared" si="215"/>
        <v>1.5274178012501276</v>
      </c>
      <c r="W279" s="7">
        <f t="shared" si="216"/>
        <v>0.97754739280008174</v>
      </c>
      <c r="X279" s="7">
        <f t="shared" si="217"/>
        <v>0.54987040845004587</v>
      </c>
      <c r="Y279" s="7">
        <f t="shared" si="218"/>
        <v>0.20158060504798614</v>
      </c>
      <c r="Z279" s="8">
        <v>0.23</v>
      </c>
      <c r="AA279" s="6">
        <f t="shared" si="219"/>
        <v>13.902681180704793</v>
      </c>
      <c r="AB279" s="6">
        <f t="shared" si="202"/>
        <v>4.4960596982608321</v>
      </c>
      <c r="AC279" s="18">
        <f t="shared" si="220"/>
        <v>-0.59341194567807209</v>
      </c>
      <c r="AD279" s="19">
        <f t="shared" si="207"/>
        <v>4.6306215687671228</v>
      </c>
      <c r="AE279" s="19">
        <f t="shared" si="221"/>
        <v>-2.2844691695399561E-2</v>
      </c>
      <c r="AF279" s="19">
        <f t="shared" si="222"/>
        <v>-1.308904418423956</v>
      </c>
      <c r="AG279" s="20">
        <f t="shared" si="223"/>
        <v>1.6037609451918775</v>
      </c>
      <c r="AH279" s="19">
        <f t="shared" si="224"/>
        <v>91.888733507406315</v>
      </c>
      <c r="AI279" s="19">
        <f t="shared" si="225"/>
        <v>12.251831134320842</v>
      </c>
      <c r="AJ279" s="19">
        <f t="shared" si="226"/>
        <v>0.99545632488155011</v>
      </c>
      <c r="AK279" s="21">
        <f t="shared" si="208"/>
        <v>758.80968120505145</v>
      </c>
      <c r="AL279" s="19">
        <f t="shared" si="227"/>
        <v>12.96046935498228</v>
      </c>
      <c r="AM279" s="19">
        <f t="shared" si="228"/>
        <v>31.769843732693097</v>
      </c>
      <c r="AN279" s="22">
        <f t="shared" si="229"/>
        <v>2.4695986999999997</v>
      </c>
      <c r="AO279" s="23">
        <f t="shared" si="230"/>
        <v>9.9670736752512604E-2</v>
      </c>
      <c r="AP279" s="23">
        <f t="shared" si="231"/>
        <v>1.2404299248120301E-2</v>
      </c>
      <c r="AQ279" s="23">
        <f t="shared" si="203"/>
        <v>2.116162364524124E-2</v>
      </c>
      <c r="AR279" s="24">
        <f t="shared" si="232"/>
        <v>0.82486791141394755</v>
      </c>
      <c r="AS279" s="24">
        <f t="shared" si="233"/>
        <v>0.10265709622230375</v>
      </c>
      <c r="AT279" s="25">
        <f t="shared" si="234"/>
        <v>9.4066214824439598</v>
      </c>
      <c r="AU279" s="25">
        <f t="shared" si="197"/>
        <v>0.3570000000000001</v>
      </c>
      <c r="AV279" s="25">
        <f t="shared" si="235"/>
        <v>9.0496214824439605</v>
      </c>
      <c r="AW279" s="23">
        <f t="shared" si="236"/>
        <v>6.5228616735861848</v>
      </c>
      <c r="AX279" s="24">
        <f t="shared" si="237"/>
        <v>3.0226539928573586</v>
      </c>
      <c r="AY279" s="24">
        <f t="shared" si="204"/>
        <v>0.36820314431908024</v>
      </c>
      <c r="AZ279" s="15"/>
      <c r="BB279" s="35">
        <f t="shared" si="238"/>
        <v>3.3908571371764387</v>
      </c>
    </row>
    <row r="280" spans="1:54" ht="15.75" thickBot="1" x14ac:dyDescent="0.3">
      <c r="A280" s="31">
        <v>271</v>
      </c>
      <c r="B280" s="32">
        <f t="shared" si="198"/>
        <v>27</v>
      </c>
      <c r="C280" s="32">
        <v>271</v>
      </c>
      <c r="D280" s="3">
        <f t="shared" si="209"/>
        <v>-34</v>
      </c>
      <c r="E280" s="4">
        <f t="shared" si="210"/>
        <v>20</v>
      </c>
      <c r="F280" s="48">
        <v>12.4</v>
      </c>
      <c r="G280" s="48">
        <v>21.9</v>
      </c>
      <c r="H280" s="48">
        <v>2.9</v>
      </c>
      <c r="I280" s="42">
        <v>1013</v>
      </c>
      <c r="J280" s="12">
        <f t="shared" si="205"/>
        <v>101.3</v>
      </c>
      <c r="K280" s="5">
        <f t="shared" si="211"/>
        <v>101.0984263372235</v>
      </c>
      <c r="L280" s="41">
        <v>7</v>
      </c>
      <c r="M280" s="12">
        <f t="shared" si="206"/>
        <v>1.9439</v>
      </c>
      <c r="N280" s="14">
        <f t="shared" si="212"/>
        <v>10</v>
      </c>
      <c r="O280" s="5">
        <f t="shared" si="213"/>
        <v>1.4535110095974548</v>
      </c>
      <c r="P280" s="48">
        <v>9.5</v>
      </c>
      <c r="Q280" s="10">
        <f t="shared" si="199"/>
        <v>0.77317912764280017</v>
      </c>
      <c r="R280" s="5">
        <f t="shared" si="200"/>
        <v>20.376028167922495</v>
      </c>
      <c r="S280" s="6">
        <f t="shared" si="201"/>
        <v>24.018885018194879</v>
      </c>
      <c r="T280" s="5">
        <f t="shared" si="214"/>
        <v>0.79525041465736968</v>
      </c>
      <c r="U280" s="41">
        <v>58</v>
      </c>
      <c r="V280" s="5">
        <f t="shared" si="215"/>
        <v>1.4399890276309686</v>
      </c>
      <c r="W280" s="7">
        <f t="shared" si="216"/>
        <v>0.83519363602596175</v>
      </c>
      <c r="X280" s="7">
        <f t="shared" si="217"/>
        <v>0.60479539160500684</v>
      </c>
      <c r="Y280" s="7">
        <f t="shared" si="218"/>
        <v>0.21205549927367395</v>
      </c>
      <c r="Z280" s="8">
        <v>0.23</v>
      </c>
      <c r="AA280" s="6">
        <f t="shared" si="219"/>
        <v>15.689541689300322</v>
      </c>
      <c r="AB280" s="6">
        <f t="shared" si="202"/>
        <v>5.5337450042887815</v>
      </c>
      <c r="AC280" s="18">
        <f t="shared" si="220"/>
        <v>-0.59341194567807209</v>
      </c>
      <c r="AD280" s="19">
        <f t="shared" si="207"/>
        <v>4.6478357753424655</v>
      </c>
      <c r="AE280" s="19">
        <f t="shared" si="221"/>
        <v>-2.964316846331817E-2</v>
      </c>
      <c r="AF280" s="19">
        <f t="shared" si="222"/>
        <v>-1.6984284443434332</v>
      </c>
      <c r="AG280" s="20">
        <f t="shared" si="223"/>
        <v>1.6083557452426007</v>
      </c>
      <c r="AH280" s="19">
        <f t="shared" si="224"/>
        <v>92.151996158019259</v>
      </c>
      <c r="AI280" s="19">
        <f t="shared" si="225"/>
        <v>12.286932821069234</v>
      </c>
      <c r="AJ280" s="19">
        <f t="shared" si="226"/>
        <v>0.99601214594694387</v>
      </c>
      <c r="AK280" s="21">
        <f t="shared" si="208"/>
        <v>764.50055012839618</v>
      </c>
      <c r="AL280" s="19">
        <f t="shared" si="227"/>
        <v>13.057669396193008</v>
      </c>
      <c r="AM280" s="19">
        <f t="shared" si="228"/>
        <v>32.008109032775693</v>
      </c>
      <c r="AN280" s="22">
        <f t="shared" si="229"/>
        <v>2.4717235999999998</v>
      </c>
      <c r="AO280" s="23">
        <f t="shared" si="230"/>
        <v>9.4644210380958674E-2</v>
      </c>
      <c r="AP280" s="23">
        <f t="shared" si="231"/>
        <v>1.3304611290322581E-2</v>
      </c>
      <c r="AQ280" s="23">
        <f t="shared" si="203"/>
        <v>1.9879666946548063E-2</v>
      </c>
      <c r="AR280" s="24">
        <f t="shared" si="232"/>
        <v>0.82641465334169839</v>
      </c>
      <c r="AS280" s="24">
        <f t="shared" si="233"/>
        <v>0.11617325225791175</v>
      </c>
      <c r="AT280" s="25">
        <f t="shared" si="234"/>
        <v>10.155796685011541</v>
      </c>
      <c r="AU280" s="25">
        <f t="shared" si="197"/>
        <v>0.21000000000000002</v>
      </c>
      <c r="AV280" s="25">
        <f t="shared" si="235"/>
        <v>9.9457966850115405</v>
      </c>
      <c r="AW280" s="23">
        <f t="shared" si="236"/>
        <v>4.5803918369667702</v>
      </c>
      <c r="AX280" s="24">
        <f t="shared" si="237"/>
        <v>3.3253524462244997</v>
      </c>
      <c r="AY280" s="24">
        <f t="shared" si="204"/>
        <v>0.3218231288533186</v>
      </c>
      <c r="AZ280" s="15"/>
      <c r="BB280" s="35">
        <f t="shared" si="238"/>
        <v>3.6471755750778181</v>
      </c>
    </row>
    <row r="281" spans="1:54" ht="15.75" thickBot="1" x14ac:dyDescent="0.3">
      <c r="A281" s="31">
        <v>272</v>
      </c>
      <c r="B281" s="32">
        <f t="shared" si="198"/>
        <v>28</v>
      </c>
      <c r="C281" s="32">
        <v>272</v>
      </c>
      <c r="D281" s="3">
        <f t="shared" si="209"/>
        <v>-34</v>
      </c>
      <c r="E281" s="4">
        <f t="shared" si="210"/>
        <v>20</v>
      </c>
      <c r="F281" s="48">
        <v>16.3</v>
      </c>
      <c r="G281" s="48">
        <v>28.2</v>
      </c>
      <c r="H281" s="48">
        <v>4.4000000000000004</v>
      </c>
      <c r="I281" s="42">
        <v>1013</v>
      </c>
      <c r="J281" s="12">
        <f t="shared" si="205"/>
        <v>101.3</v>
      </c>
      <c r="K281" s="5">
        <f t="shared" si="211"/>
        <v>101.0984263372235</v>
      </c>
      <c r="L281" s="41">
        <v>11</v>
      </c>
      <c r="M281" s="12">
        <f t="shared" si="206"/>
        <v>3.0547</v>
      </c>
      <c r="N281" s="14">
        <f t="shared" si="212"/>
        <v>10</v>
      </c>
      <c r="O281" s="5">
        <f t="shared" si="213"/>
        <v>2.2840887293674292</v>
      </c>
      <c r="P281" s="48">
        <v>9.8000000000000007</v>
      </c>
      <c r="Q281" s="10">
        <f t="shared" si="199"/>
        <v>0.79532235581560939</v>
      </c>
      <c r="R281" s="5">
        <f t="shared" si="200"/>
        <v>20.884332187203029</v>
      </c>
      <c r="S281" s="6">
        <f t="shared" si="201"/>
        <v>24.197224425126837</v>
      </c>
      <c r="T281" s="5">
        <f t="shared" si="214"/>
        <v>0.81516869692902005</v>
      </c>
      <c r="U281" s="41">
        <v>55</v>
      </c>
      <c r="V281" s="5">
        <f t="shared" si="215"/>
        <v>1.8534227790367686</v>
      </c>
      <c r="W281" s="7">
        <f t="shared" si="216"/>
        <v>1.0193825284702227</v>
      </c>
      <c r="X281" s="7">
        <f t="shared" si="217"/>
        <v>0.83404025056654585</v>
      </c>
      <c r="Y281" s="7">
        <f t="shared" si="218"/>
        <v>0.19864973449612355</v>
      </c>
      <c r="Z281" s="8">
        <v>0.23</v>
      </c>
      <c r="AA281" s="6">
        <f t="shared" si="219"/>
        <v>16.080935784146334</v>
      </c>
      <c r="AB281" s="6">
        <f t="shared" si="202"/>
        <v>5.6295670028437801</v>
      </c>
      <c r="AC281" s="18">
        <f t="shared" si="220"/>
        <v>-0.59341194567807209</v>
      </c>
      <c r="AD281" s="19">
        <f t="shared" si="207"/>
        <v>4.6650499819178073</v>
      </c>
      <c r="AE281" s="19">
        <f t="shared" si="221"/>
        <v>-3.6439084147340879E-2</v>
      </c>
      <c r="AF281" s="19">
        <f t="shared" si="222"/>
        <v>-2.0878057309646962</v>
      </c>
      <c r="AG281" s="20">
        <f t="shared" si="223"/>
        <v>1.61295227128413</v>
      </c>
      <c r="AH281" s="19">
        <f t="shared" si="224"/>
        <v>92.415357700620859</v>
      </c>
      <c r="AI281" s="19">
        <f t="shared" si="225"/>
        <v>12.322047693416115</v>
      </c>
      <c r="AJ281" s="19">
        <f t="shared" si="226"/>
        <v>0.99656972615768402</v>
      </c>
      <c r="AK281" s="21">
        <f t="shared" si="208"/>
        <v>770.176940793732</v>
      </c>
      <c r="AL281" s="19">
        <f t="shared" si="227"/>
        <v>13.154622148756944</v>
      </c>
      <c r="AM281" s="19">
        <f t="shared" si="228"/>
        <v>32.245768157151971</v>
      </c>
      <c r="AN281" s="22">
        <f t="shared" si="229"/>
        <v>2.4625157</v>
      </c>
      <c r="AO281" s="23">
        <f t="shared" si="230"/>
        <v>0.11809947090746059</v>
      </c>
      <c r="AP281" s="23">
        <f t="shared" si="231"/>
        <v>1.0121299386503068E-2</v>
      </c>
      <c r="AQ281" s="23">
        <f t="shared" si="203"/>
        <v>1.7981400977293213E-2</v>
      </c>
      <c r="AR281" s="24">
        <f t="shared" si="232"/>
        <v>0.86786239147173028</v>
      </c>
      <c r="AS281" s="24">
        <f t="shared" si="233"/>
        <v>7.4377090963046913E-2</v>
      </c>
      <c r="AT281" s="25">
        <f t="shared" si="234"/>
        <v>10.451368781302554</v>
      </c>
      <c r="AU281" s="25">
        <f t="shared" si="197"/>
        <v>0.59499999999999997</v>
      </c>
      <c r="AV281" s="25">
        <f t="shared" si="235"/>
        <v>9.8563687813025531</v>
      </c>
      <c r="AW281" s="23">
        <f t="shared" si="236"/>
        <v>7.1007939773080704</v>
      </c>
      <c r="AX281" s="24">
        <f t="shared" si="237"/>
        <v>3.4736719777130913</v>
      </c>
      <c r="AY281" s="24">
        <f t="shared" si="204"/>
        <v>0.44048701502241755</v>
      </c>
      <c r="AZ281" s="15"/>
      <c r="BB281" s="35">
        <f t="shared" si="238"/>
        <v>3.9141589927355089</v>
      </c>
    </row>
    <row r="282" spans="1:54" ht="15.75" thickBot="1" x14ac:dyDescent="0.3">
      <c r="A282" s="31">
        <v>273</v>
      </c>
      <c r="B282" s="32">
        <f t="shared" si="198"/>
        <v>29</v>
      </c>
      <c r="C282" s="32">
        <v>273</v>
      </c>
      <c r="D282" s="3">
        <f t="shared" si="209"/>
        <v>-34</v>
      </c>
      <c r="E282" s="4">
        <f t="shared" si="210"/>
        <v>20</v>
      </c>
      <c r="F282" s="48">
        <v>20.9</v>
      </c>
      <c r="G282" s="48">
        <v>28.9</v>
      </c>
      <c r="H282" s="48">
        <v>12.8</v>
      </c>
      <c r="I282" s="42">
        <v>1013</v>
      </c>
      <c r="J282" s="12">
        <f t="shared" si="205"/>
        <v>101.3</v>
      </c>
      <c r="K282" s="5">
        <f t="shared" si="211"/>
        <v>101.0984263372235</v>
      </c>
      <c r="L282" s="41">
        <v>10</v>
      </c>
      <c r="M282" s="12">
        <f t="shared" si="206"/>
        <v>2.7770000000000001</v>
      </c>
      <c r="N282" s="14">
        <f t="shared" si="212"/>
        <v>10</v>
      </c>
      <c r="O282" s="5">
        <f t="shared" si="213"/>
        <v>2.0764442994249355</v>
      </c>
      <c r="P282" s="48">
        <v>5</v>
      </c>
      <c r="Q282" s="10">
        <f t="shared" si="199"/>
        <v>0.40462335158361473</v>
      </c>
      <c r="R282" s="5">
        <f t="shared" si="200"/>
        <v>14.692328906129509</v>
      </c>
      <c r="S282" s="6">
        <f t="shared" si="201"/>
        <v>24.375058618284022</v>
      </c>
      <c r="T282" s="5">
        <f t="shared" si="214"/>
        <v>0.46372702867662585</v>
      </c>
      <c r="U282" s="41">
        <v>60</v>
      </c>
      <c r="V282" s="5">
        <f t="shared" si="215"/>
        <v>2.4717702626765119</v>
      </c>
      <c r="W282" s="7">
        <f t="shared" si="216"/>
        <v>1.4830621576059071</v>
      </c>
      <c r="X282" s="7">
        <f t="shared" si="217"/>
        <v>0.9887081050706048</v>
      </c>
      <c r="Y282" s="7">
        <f t="shared" si="218"/>
        <v>0.16950654473242743</v>
      </c>
      <c r="Z282" s="8">
        <v>0.23</v>
      </c>
      <c r="AA282" s="6">
        <f t="shared" si="219"/>
        <v>11.313093257719721</v>
      </c>
      <c r="AB282" s="6">
        <f t="shared" si="202"/>
        <v>2.8923413383025975</v>
      </c>
      <c r="AC282" s="18">
        <f t="shared" si="220"/>
        <v>-0.59341194567807209</v>
      </c>
      <c r="AD282" s="19">
        <f t="shared" si="207"/>
        <v>4.68226418849315</v>
      </c>
      <c r="AE282" s="19">
        <f t="shared" si="221"/>
        <v>-4.3230776163451917E-2</v>
      </c>
      <c r="AF282" s="19">
        <f t="shared" si="222"/>
        <v>-2.4769410192405559</v>
      </c>
      <c r="AG282" s="20">
        <f t="shared" si="223"/>
        <v>1.6175499187980567</v>
      </c>
      <c r="AH282" s="19">
        <f t="shared" si="224"/>
        <v>92.678783498857669</v>
      </c>
      <c r="AI282" s="19">
        <f t="shared" si="225"/>
        <v>12.357171133181023</v>
      </c>
      <c r="AJ282" s="19">
        <f t="shared" si="226"/>
        <v>0.99712892637583272</v>
      </c>
      <c r="AK282" s="21">
        <f t="shared" si="208"/>
        <v>775.83725093707619</v>
      </c>
      <c r="AL282" s="19">
        <f t="shared" si="227"/>
        <v>13.251300246005263</v>
      </c>
      <c r="AM282" s="19">
        <f t="shared" si="228"/>
        <v>32.482754022233507</v>
      </c>
      <c r="AN282" s="22">
        <f t="shared" si="229"/>
        <v>2.4516551</v>
      </c>
      <c r="AO282" s="23">
        <f t="shared" si="230"/>
        <v>0.15193841137638736</v>
      </c>
      <c r="AP282" s="23">
        <f t="shared" si="231"/>
        <v>7.8936449760765564E-3</v>
      </c>
      <c r="AQ282" s="23">
        <f t="shared" si="203"/>
        <v>1.3466487774244428E-2</v>
      </c>
      <c r="AR282" s="24">
        <f t="shared" si="232"/>
        <v>0.91858471034778311</v>
      </c>
      <c r="AS282" s="24">
        <f t="shared" si="233"/>
        <v>4.7723163078065366E-2</v>
      </c>
      <c r="AT282" s="25">
        <f t="shared" si="234"/>
        <v>8.4207519194171248</v>
      </c>
      <c r="AU282" s="25">
        <f t="shared" si="197"/>
        <v>0.16100000000000006</v>
      </c>
      <c r="AV282" s="25">
        <f t="shared" si="235"/>
        <v>8.2597519194171252</v>
      </c>
      <c r="AW282" s="23">
        <f t="shared" si="236"/>
        <v>6.3543008142891608</v>
      </c>
      <c r="AX282" s="24">
        <f t="shared" si="237"/>
        <v>3.0947590566235541</v>
      </c>
      <c r="AY282" s="24">
        <f t="shared" si="204"/>
        <v>0.29982309697417436</v>
      </c>
      <c r="AZ282" s="15"/>
      <c r="BB282" s="35">
        <f t="shared" si="238"/>
        <v>3.3945821535977285</v>
      </c>
    </row>
    <row r="283" spans="1:54" ht="15.75" thickBot="1" x14ac:dyDescent="0.3">
      <c r="A283" s="31">
        <v>274</v>
      </c>
      <c r="B283" s="32">
        <f t="shared" si="198"/>
        <v>30</v>
      </c>
      <c r="C283" s="32">
        <v>274</v>
      </c>
      <c r="D283" s="3">
        <f t="shared" si="209"/>
        <v>-34</v>
      </c>
      <c r="E283" s="4">
        <f t="shared" si="210"/>
        <v>20</v>
      </c>
      <c r="F283" s="48">
        <v>18.600000000000001</v>
      </c>
      <c r="G283" s="48">
        <v>28.4</v>
      </c>
      <c r="H283" s="48">
        <v>8.8000000000000007</v>
      </c>
      <c r="I283" s="42">
        <v>1013</v>
      </c>
      <c r="J283" s="12">
        <f t="shared" si="205"/>
        <v>101.3</v>
      </c>
      <c r="K283" s="5">
        <f t="shared" si="211"/>
        <v>101.0984263372235</v>
      </c>
      <c r="L283" s="41">
        <v>9</v>
      </c>
      <c r="M283" s="12">
        <f t="shared" si="206"/>
        <v>2.4992999999999999</v>
      </c>
      <c r="N283" s="14">
        <f t="shared" si="212"/>
        <v>10</v>
      </c>
      <c r="O283" s="5">
        <f t="shared" si="213"/>
        <v>1.8687998694824419</v>
      </c>
      <c r="P283" s="48">
        <v>8.3000000000000007</v>
      </c>
      <c r="Q283" s="10">
        <f t="shared" si="199"/>
        <v>0.66977082980580971</v>
      </c>
      <c r="R283" s="5">
        <f t="shared" si="200"/>
        <v>19.136865786249285</v>
      </c>
      <c r="S283" s="6">
        <f t="shared" si="201"/>
        <v>24.552337466622202</v>
      </c>
      <c r="T283" s="5">
        <f t="shared" si="214"/>
        <v>0.70223255612862701</v>
      </c>
      <c r="U283" s="41">
        <v>67</v>
      </c>
      <c r="V283" s="5">
        <f t="shared" si="215"/>
        <v>2.1431530842395037</v>
      </c>
      <c r="W283" s="7">
        <f t="shared" si="216"/>
        <v>1.4359125664404675</v>
      </c>
      <c r="X283" s="7">
        <f t="shared" si="217"/>
        <v>0.70724051779903618</v>
      </c>
      <c r="Y283" s="7">
        <f t="shared" si="218"/>
        <v>0.17223860306306113</v>
      </c>
      <c r="Z283" s="8">
        <v>0.23</v>
      </c>
      <c r="AA283" s="6">
        <f t="shared" si="219"/>
        <v>14.735386655411949</v>
      </c>
      <c r="AB283" s="6">
        <f t="shared" si="202"/>
        <v>4.3256121303743225</v>
      </c>
      <c r="AC283" s="18">
        <f t="shared" si="220"/>
        <v>-0.59341194567807209</v>
      </c>
      <c r="AD283" s="19">
        <f t="shared" si="207"/>
        <v>4.6994783950684926</v>
      </c>
      <c r="AE283" s="19">
        <f t="shared" si="221"/>
        <v>-5.0016569154987589E-2</v>
      </c>
      <c r="AF283" s="19">
        <f t="shared" si="222"/>
        <v>-2.8657383183050031</v>
      </c>
      <c r="AG283" s="20">
        <f t="shared" si="223"/>
        <v>1.6221480706788554</v>
      </c>
      <c r="AH283" s="19">
        <f t="shared" si="224"/>
        <v>92.942238195187571</v>
      </c>
      <c r="AI283" s="19">
        <f t="shared" si="225"/>
        <v>12.392298426025009</v>
      </c>
      <c r="AJ283" s="19">
        <f t="shared" si="226"/>
        <v>0.99768960630672265</v>
      </c>
      <c r="AK283" s="21">
        <f t="shared" si="208"/>
        <v>781.47988493020296</v>
      </c>
      <c r="AL283" s="19">
        <f t="shared" si="227"/>
        <v>13.347676434607868</v>
      </c>
      <c r="AM283" s="19">
        <f t="shared" si="228"/>
        <v>32.718999822257736</v>
      </c>
      <c r="AN283" s="22">
        <f t="shared" si="229"/>
        <v>2.4570854</v>
      </c>
      <c r="AO283" s="23">
        <f t="shared" si="230"/>
        <v>0.13411723022810151</v>
      </c>
      <c r="AP283" s="23">
        <f t="shared" si="231"/>
        <v>8.8697408602150529E-3</v>
      </c>
      <c r="AQ283" s="23">
        <f t="shared" si="203"/>
        <v>1.4505502851265464E-2</v>
      </c>
      <c r="AR283" s="24">
        <f t="shared" si="232"/>
        <v>0.9024005106707379</v>
      </c>
      <c r="AS283" s="24">
        <f t="shared" si="233"/>
        <v>5.9679570388996052E-2</v>
      </c>
      <c r="AT283" s="25">
        <f t="shared" si="234"/>
        <v>10.409774525037626</v>
      </c>
      <c r="AU283" s="25">
        <f t="shared" si="197"/>
        <v>-0.3219999999999999</v>
      </c>
      <c r="AV283" s="25">
        <f t="shared" si="235"/>
        <v>10.731774525037626</v>
      </c>
      <c r="AW283" s="23">
        <f t="shared" si="236"/>
        <v>5.7639475069712054</v>
      </c>
      <c r="AX283" s="24">
        <f t="shared" si="237"/>
        <v>3.9414009833753316</v>
      </c>
      <c r="AY283" s="24">
        <f t="shared" si="204"/>
        <v>0.24328360274553676</v>
      </c>
      <c r="AZ283" s="15"/>
      <c r="BB283" s="35">
        <f t="shared" si="238"/>
        <v>4.1846845861208681</v>
      </c>
    </row>
    <row r="284" spans="1:54" ht="15.75" thickBot="1" x14ac:dyDescent="0.3">
      <c r="A284" s="31">
        <v>275</v>
      </c>
      <c r="B284" s="32">
        <v>1</v>
      </c>
      <c r="C284" s="32">
        <v>275</v>
      </c>
      <c r="D284" s="3">
        <f t="shared" si="209"/>
        <v>-34</v>
      </c>
      <c r="E284" s="4">
        <f t="shared" si="210"/>
        <v>20</v>
      </c>
      <c r="F284" s="48">
        <v>16.3</v>
      </c>
      <c r="G284" s="48">
        <v>22</v>
      </c>
      <c r="H284" s="48">
        <v>10.5</v>
      </c>
      <c r="I284" s="42">
        <v>1013</v>
      </c>
      <c r="J284" s="12">
        <f t="shared" si="205"/>
        <v>101.3</v>
      </c>
      <c r="K284" s="5">
        <f t="shared" si="211"/>
        <v>101.0984263372235</v>
      </c>
      <c r="L284" s="41">
        <v>9</v>
      </c>
      <c r="M284" s="12">
        <f t="shared" si="206"/>
        <v>2.4992999999999999</v>
      </c>
      <c r="N284" s="14">
        <f t="shared" si="212"/>
        <v>10</v>
      </c>
      <c r="O284" s="5">
        <f t="shared" si="213"/>
        <v>1.8687998694824419</v>
      </c>
      <c r="P284" s="48">
        <v>1.8</v>
      </c>
      <c r="Q284" s="10">
        <f t="shared" si="199"/>
        <v>0.14484094943648798</v>
      </c>
      <c r="R284" s="5">
        <f t="shared" si="200"/>
        <v>10.625185881453557</v>
      </c>
      <c r="S284" s="6">
        <f t="shared" si="201"/>
        <v>24.729011060511269</v>
      </c>
      <c r="T284" s="5">
        <f t="shared" si="214"/>
        <v>0.23004749582839745</v>
      </c>
      <c r="U284" s="41">
        <v>71</v>
      </c>
      <c r="V284" s="5">
        <f t="shared" si="215"/>
        <v>1.8534227790367686</v>
      </c>
      <c r="W284" s="7">
        <f t="shared" si="216"/>
        <v>1.3159301731161057</v>
      </c>
      <c r="X284" s="7">
        <f t="shared" si="217"/>
        <v>0.53749260592066284</v>
      </c>
      <c r="Y284" s="7">
        <f t="shared" si="218"/>
        <v>0.1794004003956558</v>
      </c>
      <c r="Z284" s="8">
        <v>0.23</v>
      </c>
      <c r="AA284" s="6">
        <f t="shared" si="219"/>
        <v>8.1813931287192396</v>
      </c>
      <c r="AB284" s="6">
        <f t="shared" si="202"/>
        <v>1.4227363750857178</v>
      </c>
      <c r="AC284" s="18">
        <f t="shared" si="220"/>
        <v>-0.59341194567807209</v>
      </c>
      <c r="AD284" s="19">
        <f t="shared" si="207"/>
        <v>4.7166926016438353</v>
      </c>
      <c r="AE284" s="19">
        <f t="shared" si="221"/>
        <v>-5.6794774572784715E-2</v>
      </c>
      <c r="AF284" s="19">
        <f t="shared" si="222"/>
        <v>-3.2541008814174872</v>
      </c>
      <c r="AG284" s="20">
        <f t="shared" si="223"/>
        <v>1.6267460958791382</v>
      </c>
      <c r="AH284" s="19">
        <f t="shared" si="224"/>
        <v>93.205685633258582</v>
      </c>
      <c r="AI284" s="19">
        <f t="shared" si="225"/>
        <v>12.427424751101144</v>
      </c>
      <c r="AJ284" s="19">
        <f t="shared" si="226"/>
        <v>0.99825162451041483</v>
      </c>
      <c r="AK284" s="21">
        <f t="shared" si="208"/>
        <v>787.10325419230787</v>
      </c>
      <c r="AL284" s="19">
        <f t="shared" si="227"/>
        <v>13.443723581604619</v>
      </c>
      <c r="AM284" s="19">
        <f t="shared" si="228"/>
        <v>32.954439046523547</v>
      </c>
      <c r="AN284" s="22">
        <f t="shared" si="229"/>
        <v>2.4625157</v>
      </c>
      <c r="AO284" s="23">
        <f t="shared" si="230"/>
        <v>0.11809947090746059</v>
      </c>
      <c r="AP284" s="23">
        <f t="shared" si="231"/>
        <v>1.0121299386503068E-2</v>
      </c>
      <c r="AQ284" s="23">
        <f t="shared" si="203"/>
        <v>1.6552291597149552E-2</v>
      </c>
      <c r="AR284" s="24">
        <f t="shared" si="232"/>
        <v>0.87707333874235149</v>
      </c>
      <c r="AS284" s="24">
        <f t="shared" si="233"/>
        <v>7.5166482771857807E-2</v>
      </c>
      <c r="AT284" s="25">
        <f t="shared" si="234"/>
        <v>6.758656753633522</v>
      </c>
      <c r="AU284" s="25">
        <f t="shared" si="197"/>
        <v>-0.44100000000000011</v>
      </c>
      <c r="AV284" s="25">
        <f t="shared" si="235"/>
        <v>7.1996567536335219</v>
      </c>
      <c r="AW284" s="23">
        <f t="shared" si="236"/>
        <v>5.8097405268884206</v>
      </c>
      <c r="AX284" s="24">
        <f t="shared" si="237"/>
        <v>2.5642991785629112</v>
      </c>
      <c r="AY284" s="24">
        <f t="shared" si="204"/>
        <v>0.23472181767964301</v>
      </c>
      <c r="AZ284" s="15"/>
      <c r="BB284" s="35">
        <f t="shared" si="238"/>
        <v>2.7990209962425543</v>
      </c>
    </row>
    <row r="285" spans="1:54" ht="15.75" thickBot="1" x14ac:dyDescent="0.3">
      <c r="A285" s="31">
        <v>276</v>
      </c>
      <c r="B285" s="32">
        <f t="shared" si="198"/>
        <v>2</v>
      </c>
      <c r="C285" s="32">
        <v>276</v>
      </c>
      <c r="D285" s="3">
        <f t="shared" si="209"/>
        <v>-34</v>
      </c>
      <c r="E285" s="4">
        <f t="shared" si="210"/>
        <v>20</v>
      </c>
      <c r="F285" s="48">
        <v>12.3</v>
      </c>
      <c r="G285" s="48">
        <v>21.8</v>
      </c>
      <c r="H285" s="48">
        <v>2.7</v>
      </c>
      <c r="I285" s="42">
        <v>1013</v>
      </c>
      <c r="J285" s="12">
        <f t="shared" si="205"/>
        <v>101.3</v>
      </c>
      <c r="K285" s="5">
        <f t="shared" si="211"/>
        <v>101.0984263372235</v>
      </c>
      <c r="L285" s="41">
        <v>7</v>
      </c>
      <c r="M285" s="12">
        <f t="shared" si="206"/>
        <v>1.9439</v>
      </c>
      <c r="N285" s="14">
        <f t="shared" si="212"/>
        <v>10</v>
      </c>
      <c r="O285" s="5">
        <f t="shared" si="213"/>
        <v>1.4535110095974548</v>
      </c>
      <c r="P285" s="48">
        <v>10.4</v>
      </c>
      <c r="Q285" s="10">
        <f t="shared" si="199"/>
        <v>0.8345004858577757</v>
      </c>
      <c r="R285" s="5">
        <f t="shared" si="200"/>
        <v>22.145371980615096</v>
      </c>
      <c r="S285" s="6">
        <f t="shared" si="201"/>
        <v>24.905029725144093</v>
      </c>
      <c r="T285" s="5">
        <f t="shared" si="214"/>
        <v>0.85041021848880416</v>
      </c>
      <c r="U285" s="41">
        <v>57</v>
      </c>
      <c r="V285" s="5">
        <f t="shared" si="215"/>
        <v>1.4305514812420033</v>
      </c>
      <c r="W285" s="7">
        <f t="shared" si="216"/>
        <v>0.8154143443079418</v>
      </c>
      <c r="X285" s="7">
        <f t="shared" si="217"/>
        <v>0.61513713693406147</v>
      </c>
      <c r="Y285" s="7">
        <f t="shared" si="218"/>
        <v>0.21357958571324148</v>
      </c>
      <c r="Z285" s="8">
        <v>0.23</v>
      </c>
      <c r="AA285" s="6">
        <f t="shared" si="219"/>
        <v>17.051936425073624</v>
      </c>
      <c r="AB285" s="6">
        <f t="shared" si="202"/>
        <v>5.9480473882886447</v>
      </c>
      <c r="AC285" s="18">
        <f t="shared" si="220"/>
        <v>-0.59341194567807209</v>
      </c>
      <c r="AD285" s="19">
        <f t="shared" si="207"/>
        <v>4.733906808219178</v>
      </c>
      <c r="AE285" s="19">
        <f t="shared" si="221"/>
        <v>-6.3563690288461996E-2</v>
      </c>
      <c r="AF285" s="19">
        <f t="shared" si="222"/>
        <v>-3.6419311838055708</v>
      </c>
      <c r="AG285" s="20">
        <f t="shared" si="223"/>
        <v>1.6313433480583903</v>
      </c>
      <c r="AH285" s="19">
        <f t="shared" si="224"/>
        <v>93.469088780487041</v>
      </c>
      <c r="AI285" s="19">
        <f t="shared" si="225"/>
        <v>12.462545170731605</v>
      </c>
      <c r="AJ285" s="19">
        <f t="shared" si="226"/>
        <v>0.99881483841433416</v>
      </c>
      <c r="AK285" s="21">
        <f t="shared" si="208"/>
        <v>792.7057776168017</v>
      </c>
      <c r="AL285" s="19">
        <f t="shared" si="227"/>
        <v>13.539414681694975</v>
      </c>
      <c r="AM285" s="19">
        <f t="shared" si="228"/>
        <v>33.189005497260254</v>
      </c>
      <c r="AN285" s="22">
        <f t="shared" si="229"/>
        <v>2.4719596999999998</v>
      </c>
      <c r="AO285" s="23">
        <f t="shared" si="230"/>
        <v>9.4099276312127098E-2</v>
      </c>
      <c r="AP285" s="23">
        <f t="shared" si="231"/>
        <v>1.3412778861788616E-2</v>
      </c>
      <c r="AQ285" s="23">
        <f t="shared" si="203"/>
        <v>2.004129025505658E-2</v>
      </c>
      <c r="AR285" s="24">
        <f t="shared" si="232"/>
        <v>0.82441571075205611</v>
      </c>
      <c r="AS285" s="24">
        <f t="shared" si="233"/>
        <v>0.11751105908427213</v>
      </c>
      <c r="AT285" s="25">
        <f t="shared" si="234"/>
        <v>11.103889036784979</v>
      </c>
      <c r="AU285" s="25">
        <f t="shared" si="197"/>
        <v>-2.1000000000000053E-2</v>
      </c>
      <c r="AV285" s="25">
        <f t="shared" si="235"/>
        <v>11.12488903678498</v>
      </c>
      <c r="AW285" s="23">
        <f t="shared" si="236"/>
        <v>4.5819961773650064</v>
      </c>
      <c r="AX285" s="24">
        <f t="shared" si="237"/>
        <v>3.7102276798035367</v>
      </c>
      <c r="AY285" s="24">
        <f t="shared" si="204"/>
        <v>0.33121150182192727</v>
      </c>
      <c r="AZ285" s="15"/>
      <c r="BB285" s="35">
        <f t="shared" si="238"/>
        <v>4.0414391816254636</v>
      </c>
    </row>
    <row r="286" spans="1:54" ht="15.75" thickBot="1" x14ac:dyDescent="0.3">
      <c r="A286" s="31">
        <v>277</v>
      </c>
      <c r="B286" s="32">
        <f t="shared" si="198"/>
        <v>3</v>
      </c>
      <c r="C286" s="32">
        <v>277</v>
      </c>
      <c r="D286" s="3">
        <f t="shared" si="209"/>
        <v>-34</v>
      </c>
      <c r="E286" s="4">
        <f t="shared" si="210"/>
        <v>20</v>
      </c>
      <c r="F286" s="48">
        <v>16</v>
      </c>
      <c r="G286" s="48">
        <v>22.7</v>
      </c>
      <c r="H286" s="48">
        <v>9.1999999999999993</v>
      </c>
      <c r="I286" s="42">
        <v>1013</v>
      </c>
      <c r="J286" s="12">
        <f t="shared" si="205"/>
        <v>101.3</v>
      </c>
      <c r="K286" s="5">
        <f t="shared" si="211"/>
        <v>101.0984263372235</v>
      </c>
      <c r="L286" s="41">
        <v>13</v>
      </c>
      <c r="M286" s="12">
        <f t="shared" si="206"/>
        <v>3.6101000000000001</v>
      </c>
      <c r="N286" s="14">
        <f t="shared" si="212"/>
        <v>10</v>
      </c>
      <c r="O286" s="5">
        <f t="shared" si="213"/>
        <v>2.6993775892524159</v>
      </c>
      <c r="P286" s="48">
        <v>1.7</v>
      </c>
      <c r="Q286" s="10">
        <f t="shared" si="199"/>
        <v>0.13602552252185524</v>
      </c>
      <c r="R286" s="5">
        <f t="shared" si="200"/>
        <v>10.628823906929066</v>
      </c>
      <c r="S286" s="6">
        <f t="shared" si="201"/>
        <v>25.08034403441885</v>
      </c>
      <c r="T286" s="5">
        <f t="shared" si="214"/>
        <v>0.22211784075460062</v>
      </c>
      <c r="U286" s="41">
        <v>71</v>
      </c>
      <c r="V286" s="5">
        <f t="shared" si="215"/>
        <v>1.8182868056591757</v>
      </c>
      <c r="W286" s="7">
        <f t="shared" si="216"/>
        <v>1.2909836320180146</v>
      </c>
      <c r="X286" s="7">
        <f t="shared" si="217"/>
        <v>0.52730317364116108</v>
      </c>
      <c r="Y286" s="7">
        <f t="shared" si="218"/>
        <v>0.18092995509036566</v>
      </c>
      <c r="Z286" s="8">
        <v>0.23</v>
      </c>
      <c r="AA286" s="6">
        <f t="shared" si="219"/>
        <v>8.1841944083353813</v>
      </c>
      <c r="AB286" s="6">
        <f t="shared" si="202"/>
        <v>1.3809136019626751</v>
      </c>
      <c r="AC286" s="18">
        <f t="shared" si="220"/>
        <v>-0.59341194567807209</v>
      </c>
      <c r="AD286" s="19">
        <f t="shared" si="207"/>
        <v>4.7511210147945198</v>
      </c>
      <c r="AE286" s="19">
        <f t="shared" si="221"/>
        <v>-7.0321600243349255E-2</v>
      </c>
      <c r="AF286" s="19">
        <f t="shared" si="222"/>
        <v>-4.0291309025500555</v>
      </c>
      <c r="AG286" s="20">
        <f t="shared" si="223"/>
        <v>1.6359391642367938</v>
      </c>
      <c r="AH286" s="19">
        <f t="shared" si="224"/>
        <v>93.732409650927508</v>
      </c>
      <c r="AI286" s="19">
        <f t="shared" si="225"/>
        <v>12.497654620123667</v>
      </c>
      <c r="AJ286" s="19">
        <f t="shared" si="226"/>
        <v>0.99937910432711374</v>
      </c>
      <c r="AK286" s="21">
        <f t="shared" si="208"/>
        <v>798.28588201317154</v>
      </c>
      <c r="AL286" s="19">
        <f t="shared" si="227"/>
        <v>13.634722864784971</v>
      </c>
      <c r="AM286" s="19">
        <f t="shared" si="228"/>
        <v>33.422633308127466</v>
      </c>
      <c r="AN286" s="22">
        <f t="shared" si="229"/>
        <v>2.4632239999999999</v>
      </c>
      <c r="AO286" s="23">
        <f t="shared" si="230"/>
        <v>0.11613522395950712</v>
      </c>
      <c r="AP286" s="23">
        <f t="shared" si="231"/>
        <v>1.031107375E-2</v>
      </c>
      <c r="AQ286" s="23">
        <f t="shared" si="203"/>
        <v>1.9774457426638813E-2</v>
      </c>
      <c r="AR286" s="24">
        <f t="shared" si="232"/>
        <v>0.85450295207112059</v>
      </c>
      <c r="AS286" s="24">
        <f t="shared" si="233"/>
        <v>7.5867102658450272E-2</v>
      </c>
      <c r="AT286" s="25">
        <f t="shared" si="234"/>
        <v>6.8032808063727064</v>
      </c>
      <c r="AU286" s="25">
        <f t="shared" si="197"/>
        <v>0.37799999999999995</v>
      </c>
      <c r="AV286" s="25">
        <f t="shared" si="235"/>
        <v>6.4252808063727063</v>
      </c>
      <c r="AW286" s="23">
        <f t="shared" si="236"/>
        <v>8.4005526636485968</v>
      </c>
      <c r="AX286" s="24">
        <f t="shared" si="237"/>
        <v>2.228957422033639</v>
      </c>
      <c r="AY286" s="24">
        <f t="shared" si="204"/>
        <v>0.33606380694615895</v>
      </c>
      <c r="AZ286" s="15"/>
      <c r="BB286" s="35">
        <f t="shared" si="238"/>
        <v>2.565021228979798</v>
      </c>
    </row>
    <row r="287" spans="1:54" ht="15.75" thickBot="1" x14ac:dyDescent="0.3">
      <c r="A287" s="31">
        <v>278</v>
      </c>
      <c r="B287" s="32">
        <f t="shared" si="198"/>
        <v>4</v>
      </c>
      <c r="C287" s="32">
        <v>278</v>
      </c>
      <c r="D287" s="3">
        <f t="shared" si="209"/>
        <v>-34</v>
      </c>
      <c r="E287" s="4">
        <f t="shared" si="210"/>
        <v>20</v>
      </c>
      <c r="F287" s="48">
        <v>17.7</v>
      </c>
      <c r="G287" s="48">
        <v>22</v>
      </c>
      <c r="H287" s="48">
        <v>13.4</v>
      </c>
      <c r="I287" s="42">
        <v>1013</v>
      </c>
      <c r="J287" s="12">
        <f t="shared" si="205"/>
        <v>101.3</v>
      </c>
      <c r="K287" s="5">
        <f t="shared" si="211"/>
        <v>101.0984263372235</v>
      </c>
      <c r="L287" s="41">
        <v>15</v>
      </c>
      <c r="M287" s="12">
        <f t="shared" si="206"/>
        <v>4.1654999999999998</v>
      </c>
      <c r="N287" s="14">
        <f t="shared" si="212"/>
        <v>10</v>
      </c>
      <c r="O287" s="5">
        <f t="shared" si="213"/>
        <v>3.1146664491374034</v>
      </c>
      <c r="P287" s="48">
        <v>3.2</v>
      </c>
      <c r="Q287" s="10">
        <f t="shared" si="199"/>
        <v>0.25533107553618584</v>
      </c>
      <c r="R287" s="5">
        <f t="shared" si="200"/>
        <v>12.710430719781444</v>
      </c>
      <c r="S287" s="6">
        <f t="shared" si="201"/>
        <v>25.254904825286932</v>
      </c>
      <c r="T287" s="5">
        <f t="shared" si="214"/>
        <v>0.32943560232799252</v>
      </c>
      <c r="U287" s="41">
        <v>74</v>
      </c>
      <c r="V287" s="5">
        <f t="shared" si="215"/>
        <v>2.0253763729659786</v>
      </c>
      <c r="W287" s="7">
        <f t="shared" si="216"/>
        <v>1.4987785159948241</v>
      </c>
      <c r="X287" s="7">
        <f t="shared" si="217"/>
        <v>0.52659785697115447</v>
      </c>
      <c r="Y287" s="7">
        <f t="shared" si="218"/>
        <v>0.1686055458496438</v>
      </c>
      <c r="Z287" s="8">
        <v>0.23</v>
      </c>
      <c r="AA287" s="6">
        <f t="shared" si="219"/>
        <v>9.7870316542317113</v>
      </c>
      <c r="AB287" s="6">
        <f t="shared" si="202"/>
        <v>1.9514155169337859</v>
      </c>
      <c r="AC287" s="18">
        <f t="shared" si="220"/>
        <v>-0.59341194567807209</v>
      </c>
      <c r="AD287" s="19">
        <f t="shared" si="207"/>
        <v>4.7683352213698624</v>
      </c>
      <c r="AE287" s="19">
        <f t="shared" si="221"/>
        <v>-7.7066774135496646E-2</v>
      </c>
      <c r="AF287" s="19">
        <f t="shared" si="222"/>
        <v>-4.4156008986519311</v>
      </c>
      <c r="AG287" s="20">
        <f t="shared" si="223"/>
        <v>1.6405328634558431</v>
      </c>
      <c r="AH287" s="19">
        <f t="shared" si="224"/>
        <v>93.995609228531578</v>
      </c>
      <c r="AI287" s="19">
        <f t="shared" si="225"/>
        <v>12.532747897137543</v>
      </c>
      <c r="AJ287" s="19">
        <f t="shared" si="226"/>
        <v>0.99994427745367387</v>
      </c>
      <c r="AK287" s="21">
        <f t="shared" si="208"/>
        <v>803.84200256366364</v>
      </c>
      <c r="AL287" s="19">
        <f t="shared" si="227"/>
        <v>13.729621403787377</v>
      </c>
      <c r="AM287" s="19">
        <f t="shared" si="228"/>
        <v>33.655256963335468</v>
      </c>
      <c r="AN287" s="22">
        <f t="shared" si="229"/>
        <v>2.4592103000000001</v>
      </c>
      <c r="AO287" s="23">
        <f t="shared" si="230"/>
        <v>0.12764309690756756</v>
      </c>
      <c r="AP287" s="23">
        <f t="shared" si="231"/>
        <v>9.3207446327683626E-3</v>
      </c>
      <c r="AQ287" s="23">
        <f t="shared" si="203"/>
        <v>1.9191288232913155E-2</v>
      </c>
      <c r="AR287" s="24">
        <f t="shared" si="232"/>
        <v>0.86929976779926377</v>
      </c>
      <c r="AS287" s="24">
        <f t="shared" si="233"/>
        <v>6.3477942335175341E-2</v>
      </c>
      <c r="AT287" s="25">
        <f t="shared" si="234"/>
        <v>7.8356161372979258</v>
      </c>
      <c r="AU287" s="25">
        <f t="shared" si="197"/>
        <v>-0.37800000000000006</v>
      </c>
      <c r="AV287" s="25">
        <f t="shared" si="235"/>
        <v>8.2136161372979259</v>
      </c>
      <c r="AW287" s="23">
        <f t="shared" si="236"/>
        <v>9.636300461408263</v>
      </c>
      <c r="AX287" s="24">
        <f t="shared" si="237"/>
        <v>2.9034095217254796</v>
      </c>
      <c r="AY287" s="24">
        <f t="shared" si="204"/>
        <v>0.32211597279748733</v>
      </c>
      <c r="AZ287" s="15"/>
      <c r="BB287" s="35">
        <f t="shared" si="238"/>
        <v>3.2255254945229668</v>
      </c>
    </row>
    <row r="288" spans="1:54" ht="15.75" thickBot="1" x14ac:dyDescent="0.3">
      <c r="A288" s="31">
        <v>279</v>
      </c>
      <c r="B288" s="32">
        <f t="shared" si="198"/>
        <v>5</v>
      </c>
      <c r="C288" s="32">
        <v>279</v>
      </c>
      <c r="D288" s="3">
        <f t="shared" si="209"/>
        <v>-34</v>
      </c>
      <c r="E288" s="4">
        <f t="shared" si="210"/>
        <v>20</v>
      </c>
      <c r="F288" s="48">
        <v>10.6</v>
      </c>
      <c r="G288" s="48">
        <v>16.600000000000001</v>
      </c>
      <c r="H288" s="48">
        <v>4.5999999999999996</v>
      </c>
      <c r="I288" s="42">
        <v>1013</v>
      </c>
      <c r="J288" s="12">
        <f t="shared" si="205"/>
        <v>101.3</v>
      </c>
      <c r="K288" s="5">
        <f t="shared" si="211"/>
        <v>101.0984263372235</v>
      </c>
      <c r="L288" s="41">
        <v>11</v>
      </c>
      <c r="M288" s="12">
        <f t="shared" si="206"/>
        <v>3.0547</v>
      </c>
      <c r="N288" s="14">
        <f t="shared" si="212"/>
        <v>10</v>
      </c>
      <c r="O288" s="5">
        <f t="shared" si="213"/>
        <v>2.2840887293674292</v>
      </c>
      <c r="P288" s="48">
        <v>9.6999999999999993</v>
      </c>
      <c r="Q288" s="10">
        <f t="shared" si="199"/>
        <v>0.77181247571162592</v>
      </c>
      <c r="R288" s="5">
        <f t="shared" si="200"/>
        <v>21.548834697758039</v>
      </c>
      <c r="S288" s="6">
        <f t="shared" si="201"/>
        <v>25.428663212553857</v>
      </c>
      <c r="T288" s="5">
        <f t="shared" si="214"/>
        <v>0.79402108356256329</v>
      </c>
      <c r="U288" s="41">
        <v>38</v>
      </c>
      <c r="V288" s="5">
        <f t="shared" si="215"/>
        <v>1.2782159661355477</v>
      </c>
      <c r="W288" s="7">
        <f t="shared" si="216"/>
        <v>0.48572206713150812</v>
      </c>
      <c r="X288" s="7">
        <f t="shared" si="217"/>
        <v>0.79249389900403955</v>
      </c>
      <c r="Y288" s="7">
        <f t="shared" si="218"/>
        <v>0.24242873109476565</v>
      </c>
      <c r="Z288" s="8">
        <v>0.23</v>
      </c>
      <c r="AA288" s="6">
        <f t="shared" si="219"/>
        <v>16.592602717273692</v>
      </c>
      <c r="AB288" s="6">
        <f t="shared" si="202"/>
        <v>6.134584198750769</v>
      </c>
      <c r="AC288" s="18">
        <f t="shared" si="220"/>
        <v>-0.59341194567807209</v>
      </c>
      <c r="AD288" s="19">
        <f t="shared" si="207"/>
        <v>4.7855494279452051</v>
      </c>
      <c r="AE288" s="19">
        <f t="shared" si="221"/>
        <v>-8.3797467147099694E-2</v>
      </c>
      <c r="AF288" s="19">
        <f t="shared" si="222"/>
        <v>-4.8012412014149835</v>
      </c>
      <c r="AG288" s="20">
        <f t="shared" si="223"/>
        <v>1.6451237454475738</v>
      </c>
      <c r="AH288" s="19">
        <f t="shared" si="224"/>
        <v>94.25864739090035</v>
      </c>
      <c r="AI288" s="19">
        <f t="shared" si="225"/>
        <v>12.567819652120047</v>
      </c>
      <c r="AJ288" s="19">
        <f t="shared" si="226"/>
        <v>1.0005102119115707</v>
      </c>
      <c r="AK288" s="21">
        <f t="shared" si="208"/>
        <v>809.37258329438259</v>
      </c>
      <c r="AL288" s="19">
        <f t="shared" si="227"/>
        <v>13.824083722668055</v>
      </c>
      <c r="AM288" s="19">
        <f t="shared" si="228"/>
        <v>33.886811317369215</v>
      </c>
      <c r="AN288" s="22">
        <f t="shared" si="229"/>
        <v>2.4759734</v>
      </c>
      <c r="AO288" s="23">
        <f t="shared" si="230"/>
        <v>8.5236015270889004E-2</v>
      </c>
      <c r="AP288" s="23">
        <f t="shared" si="231"/>
        <v>1.5563884905660378E-2</v>
      </c>
      <c r="AQ288" s="23">
        <f t="shared" si="203"/>
        <v>2.7650644899045226E-2</v>
      </c>
      <c r="AR288" s="24">
        <f t="shared" si="232"/>
        <v>0.75505834916702064</v>
      </c>
      <c r="AS288" s="24">
        <f t="shared" si="233"/>
        <v>0.13787178114961718</v>
      </c>
      <c r="AT288" s="25">
        <f t="shared" si="234"/>
        <v>10.458018518522923</v>
      </c>
      <c r="AU288" s="25">
        <f t="shared" si="197"/>
        <v>-0.65100000000000002</v>
      </c>
      <c r="AV288" s="25">
        <f t="shared" si="235"/>
        <v>11.109018518522923</v>
      </c>
      <c r="AW288" s="23">
        <f t="shared" si="236"/>
        <v>7.2434103468311708</v>
      </c>
      <c r="AX288" s="24">
        <f t="shared" si="237"/>
        <v>3.3877412348055835</v>
      </c>
      <c r="AY288" s="24">
        <f t="shared" si="204"/>
        <v>0.79143345191414693</v>
      </c>
      <c r="AZ288" s="15"/>
      <c r="BB288" s="35">
        <f t="shared" si="238"/>
        <v>4.1791746867197306</v>
      </c>
    </row>
    <row r="289" spans="1:54" ht="15.75" thickBot="1" x14ac:dyDescent="0.3">
      <c r="A289" s="31">
        <v>280</v>
      </c>
      <c r="B289" s="32">
        <f t="shared" si="198"/>
        <v>6</v>
      </c>
      <c r="C289" s="32">
        <v>280</v>
      </c>
      <c r="D289" s="3">
        <f t="shared" si="209"/>
        <v>-34</v>
      </c>
      <c r="E289" s="4">
        <f t="shared" si="210"/>
        <v>20</v>
      </c>
      <c r="F289" s="48">
        <v>8.4</v>
      </c>
      <c r="G289" s="48">
        <v>18.5</v>
      </c>
      <c r="H289" s="48">
        <v>-1.6</v>
      </c>
      <c r="I289" s="42">
        <v>1013</v>
      </c>
      <c r="J289" s="12">
        <f t="shared" si="205"/>
        <v>101.3</v>
      </c>
      <c r="K289" s="5">
        <f t="shared" si="211"/>
        <v>101.0984263372235</v>
      </c>
      <c r="L289" s="41">
        <v>11</v>
      </c>
      <c r="M289" s="12">
        <f t="shared" si="206"/>
        <v>3.0547</v>
      </c>
      <c r="N289" s="14">
        <f t="shared" si="212"/>
        <v>10</v>
      </c>
      <c r="O289" s="5">
        <f t="shared" si="213"/>
        <v>2.2840887293674292</v>
      </c>
      <c r="P289" s="48">
        <v>9.6</v>
      </c>
      <c r="Q289" s="10">
        <f t="shared" si="199"/>
        <v>0.76173159626282894</v>
      </c>
      <c r="R289" s="5">
        <f t="shared" si="200"/>
        <v>21.523394553015144</v>
      </c>
      <c r="S289" s="6">
        <f t="shared" si="201"/>
        <v>25.601570604114674</v>
      </c>
      <c r="T289" s="5">
        <f t="shared" si="214"/>
        <v>0.78495312830145225</v>
      </c>
      <c r="U289" s="41">
        <v>37</v>
      </c>
      <c r="V289" s="5">
        <f t="shared" si="215"/>
        <v>1.1023471530619726</v>
      </c>
      <c r="W289" s="7">
        <f t="shared" si="216"/>
        <v>0.40786844663292987</v>
      </c>
      <c r="X289" s="7">
        <f t="shared" si="217"/>
        <v>0.69447870642904275</v>
      </c>
      <c r="Y289" s="7">
        <f t="shared" si="218"/>
        <v>0.25058958923030594</v>
      </c>
      <c r="Z289" s="8">
        <v>0.23</v>
      </c>
      <c r="AA289" s="6">
        <f t="shared" si="219"/>
        <v>16.573013805821663</v>
      </c>
      <c r="AB289" s="6">
        <f t="shared" si="202"/>
        <v>6.1109156361515637</v>
      </c>
      <c r="AC289" s="18">
        <f t="shared" si="220"/>
        <v>-0.59341194567807209</v>
      </c>
      <c r="AD289" s="19">
        <f t="shared" si="207"/>
        <v>4.8027636345205478</v>
      </c>
      <c r="AE289" s="19">
        <f t="shared" si="221"/>
        <v>-9.0511919714592867E-2</v>
      </c>
      <c r="AF289" s="19">
        <f t="shared" si="222"/>
        <v>-5.1859509952731218</v>
      </c>
      <c r="AG289" s="20">
        <f t="shared" si="223"/>
        <v>1.6497110893143594</v>
      </c>
      <c r="AH289" s="19">
        <f t="shared" si="224"/>
        <v>94.521482833642395</v>
      </c>
      <c r="AI289" s="19">
        <f t="shared" si="225"/>
        <v>12.602864377818985</v>
      </c>
      <c r="AJ289" s="19">
        <f t="shared" si="226"/>
        <v>1.0010767607486335</v>
      </c>
      <c r="AK289" s="21">
        <f t="shared" si="208"/>
        <v>814.87607756022283</v>
      </c>
      <c r="AL289" s="19">
        <f t="shared" si="227"/>
        <v>13.918083404728607</v>
      </c>
      <c r="AM289" s="19">
        <f t="shared" si="228"/>
        <v>34.117231615291409</v>
      </c>
      <c r="AN289" s="22">
        <f t="shared" si="229"/>
        <v>2.4811676</v>
      </c>
      <c r="AO289" s="23">
        <f t="shared" si="230"/>
        <v>7.4830737579289514E-2</v>
      </c>
      <c r="AP289" s="23">
        <f t="shared" si="231"/>
        <v>1.9640140476190476E-2</v>
      </c>
      <c r="AQ289" s="23">
        <f t="shared" si="203"/>
        <v>3.4892480467842782E-2</v>
      </c>
      <c r="AR289" s="24">
        <f t="shared" si="232"/>
        <v>0.68199546924649534</v>
      </c>
      <c r="AS289" s="24">
        <f t="shared" si="233"/>
        <v>0.17899712408866764</v>
      </c>
      <c r="AT289" s="25">
        <f t="shared" si="234"/>
        <v>10.462098169670099</v>
      </c>
      <c r="AU289" s="25">
        <f t="shared" si="197"/>
        <v>0.20300000000000004</v>
      </c>
      <c r="AV289" s="25">
        <f t="shared" si="235"/>
        <v>10.2590981696701</v>
      </c>
      <c r="AW289" s="23">
        <f t="shared" si="236"/>
        <v>7.2999994901657903</v>
      </c>
      <c r="AX289" s="24">
        <f t="shared" si="237"/>
        <v>2.8199056243802394</v>
      </c>
      <c r="AY289" s="24">
        <f t="shared" si="204"/>
        <v>0.90746068232146904</v>
      </c>
      <c r="AZ289" s="15"/>
      <c r="BB289" s="35">
        <f t="shared" si="238"/>
        <v>3.7273663067017084</v>
      </c>
    </row>
    <row r="290" spans="1:54" ht="15.75" thickBot="1" x14ac:dyDescent="0.3">
      <c r="A290" s="31">
        <v>281</v>
      </c>
      <c r="B290" s="32">
        <f t="shared" si="198"/>
        <v>7</v>
      </c>
      <c r="C290" s="32">
        <v>281</v>
      </c>
      <c r="D290" s="3">
        <f t="shared" si="209"/>
        <v>-34</v>
      </c>
      <c r="E290" s="4">
        <f t="shared" si="210"/>
        <v>20</v>
      </c>
      <c r="F290" s="48">
        <v>13.5</v>
      </c>
      <c r="G290" s="48">
        <v>20.399999999999999</v>
      </c>
      <c r="H290" s="48">
        <v>6.6</v>
      </c>
      <c r="I290" s="42">
        <v>1013</v>
      </c>
      <c r="J290" s="12">
        <f t="shared" si="205"/>
        <v>101.3</v>
      </c>
      <c r="K290" s="5">
        <f t="shared" si="211"/>
        <v>101.0984263372235</v>
      </c>
      <c r="L290" s="41">
        <v>9</v>
      </c>
      <c r="M290" s="12">
        <f t="shared" si="206"/>
        <v>2.4992999999999999</v>
      </c>
      <c r="N290" s="14">
        <f t="shared" si="212"/>
        <v>10</v>
      </c>
      <c r="O290" s="5">
        <f t="shared" si="213"/>
        <v>1.8687998694824419</v>
      </c>
      <c r="P290" s="48">
        <v>6.8</v>
      </c>
      <c r="Q290" s="10">
        <f t="shared" si="199"/>
        <v>0.538065081909328</v>
      </c>
      <c r="R290" s="5">
        <f t="shared" si="200"/>
        <v>17.826927039941644</v>
      </c>
      <c r="S290" s="6">
        <f t="shared" si="201"/>
        <v>25.773578716600511</v>
      </c>
      <c r="T290" s="5">
        <f t="shared" si="214"/>
        <v>0.58376056808208476</v>
      </c>
      <c r="U290" s="41">
        <v>60</v>
      </c>
      <c r="V290" s="5">
        <f t="shared" si="215"/>
        <v>1.5474673335601266</v>
      </c>
      <c r="W290" s="7">
        <f t="shared" si="216"/>
        <v>0.92848040013607591</v>
      </c>
      <c r="X290" s="7">
        <f t="shared" si="217"/>
        <v>0.61898693342405064</v>
      </c>
      <c r="Y290" s="7">
        <f t="shared" si="218"/>
        <v>0.20509923705676428</v>
      </c>
      <c r="Z290" s="8">
        <v>0.23</v>
      </c>
      <c r="AA290" s="6">
        <f t="shared" si="219"/>
        <v>13.726733820755067</v>
      </c>
      <c r="AB290" s="6">
        <f t="shared" si="202"/>
        <v>3.9771854464368768</v>
      </c>
      <c r="AC290" s="18">
        <f t="shared" si="220"/>
        <v>-0.59341194567807209</v>
      </c>
      <c r="AD290" s="19">
        <f t="shared" si="207"/>
        <v>4.8199778410958896</v>
      </c>
      <c r="AE290" s="19">
        <f t="shared" si="221"/>
        <v>-9.7208357343548074E-2</v>
      </c>
      <c r="AF290" s="19">
        <f t="shared" si="222"/>
        <v>-5.5696286091848473</v>
      </c>
      <c r="AG290" s="20">
        <f t="shared" si="223"/>
        <v>1.6542941522213592</v>
      </c>
      <c r="AH290" s="19">
        <f t="shared" si="224"/>
        <v>94.784072995456441</v>
      </c>
      <c r="AI290" s="19">
        <f t="shared" si="225"/>
        <v>12.637876399394193</v>
      </c>
      <c r="AJ290" s="19">
        <f t="shared" si="226"/>
        <v>1.001643775961923</v>
      </c>
      <c r="AK290" s="21">
        <f t="shared" si="208"/>
        <v>820.35094854288309</v>
      </c>
      <c r="AL290" s="19">
        <f t="shared" si="227"/>
        <v>14.011594201112445</v>
      </c>
      <c r="AM290" s="19">
        <f t="shared" si="228"/>
        <v>34.346453513593431</v>
      </c>
      <c r="AN290" s="22">
        <f t="shared" si="229"/>
        <v>2.4691264999999998</v>
      </c>
      <c r="AO290" s="23">
        <f t="shared" si="230"/>
        <v>0.10081807010118495</v>
      </c>
      <c r="AP290" s="23">
        <f t="shared" si="231"/>
        <v>1.2220531851851853E-2</v>
      </c>
      <c r="AQ290" s="23">
        <f t="shared" si="203"/>
        <v>1.9985359483965754E-2</v>
      </c>
      <c r="AR290" s="24">
        <f t="shared" si="232"/>
        <v>0.83456297927470124</v>
      </c>
      <c r="AS290" s="24">
        <f t="shared" si="233"/>
        <v>0.10116047113743545</v>
      </c>
      <c r="AT290" s="25">
        <f t="shared" si="234"/>
        <v>9.7495483743181897</v>
      </c>
      <c r="AU290" s="25">
        <f t="shared" ref="AU290:AU353" si="239">0.07*(F291-F289)</f>
        <v>0.30800000000000005</v>
      </c>
      <c r="AV290" s="25">
        <f t="shared" si="235"/>
        <v>9.4415483743181898</v>
      </c>
      <c r="AW290" s="23">
        <f t="shared" si="236"/>
        <v>5.8664802320690539</v>
      </c>
      <c r="AX290" s="24">
        <f t="shared" si="237"/>
        <v>3.1912365527797792</v>
      </c>
      <c r="AY290" s="24">
        <f t="shared" si="204"/>
        <v>0.36734145025978615</v>
      </c>
      <c r="AZ290" s="15"/>
      <c r="BB290" s="35">
        <f t="shared" si="238"/>
        <v>3.5585780030395653</v>
      </c>
    </row>
    <row r="291" spans="1:54" ht="15.75" thickBot="1" x14ac:dyDescent="0.3">
      <c r="A291" s="31">
        <v>282</v>
      </c>
      <c r="B291" s="32">
        <f t="shared" si="198"/>
        <v>8</v>
      </c>
      <c r="C291" s="32">
        <v>282</v>
      </c>
      <c r="D291" s="3">
        <f t="shared" si="209"/>
        <v>-34</v>
      </c>
      <c r="E291" s="4">
        <f t="shared" si="210"/>
        <v>20</v>
      </c>
      <c r="F291" s="48">
        <v>12.8</v>
      </c>
      <c r="G291" s="48">
        <v>21.8</v>
      </c>
      <c r="H291" s="48">
        <v>3.8</v>
      </c>
      <c r="I291" s="42">
        <v>1013</v>
      </c>
      <c r="J291" s="12">
        <f t="shared" si="205"/>
        <v>101.3</v>
      </c>
      <c r="K291" s="5">
        <f t="shared" si="211"/>
        <v>101.0984263372235</v>
      </c>
      <c r="L291" s="41">
        <v>11</v>
      </c>
      <c r="M291" s="12">
        <f t="shared" si="206"/>
        <v>3.0547</v>
      </c>
      <c r="N291" s="14">
        <f t="shared" si="212"/>
        <v>10</v>
      </c>
      <c r="O291" s="5">
        <f t="shared" si="213"/>
        <v>2.2840887293674292</v>
      </c>
      <c r="P291" s="48">
        <v>9.1</v>
      </c>
      <c r="Q291" s="10">
        <f t="shared" si="199"/>
        <v>0.71807052851317266</v>
      </c>
      <c r="R291" s="5">
        <f t="shared" si="200"/>
        <v>21.057036819822194</v>
      </c>
      <c r="S291" s="6">
        <f t="shared" si="201"/>
        <v>25.944639591407192</v>
      </c>
      <c r="T291" s="5">
        <f t="shared" si="214"/>
        <v>0.74567911346800619</v>
      </c>
      <c r="U291" s="41">
        <v>53</v>
      </c>
      <c r="V291" s="5">
        <f t="shared" si="215"/>
        <v>1.4782882076990498</v>
      </c>
      <c r="W291" s="7">
        <f t="shared" si="216"/>
        <v>0.78349275008049646</v>
      </c>
      <c r="X291" s="7">
        <f t="shared" si="217"/>
        <v>0.69479545761855332</v>
      </c>
      <c r="Y291" s="7">
        <f t="shared" si="218"/>
        <v>0.21607882383717572</v>
      </c>
      <c r="Z291" s="8">
        <v>0.23</v>
      </c>
      <c r="AA291" s="6">
        <f t="shared" si="219"/>
        <v>16.213918351263089</v>
      </c>
      <c r="AB291" s="6">
        <f t="shared" si="202"/>
        <v>5.3132539846488758</v>
      </c>
      <c r="AC291" s="18">
        <f t="shared" si="220"/>
        <v>-0.59341194567807209</v>
      </c>
      <c r="AD291" s="19">
        <f t="shared" si="207"/>
        <v>4.8371920476712322</v>
      </c>
      <c r="AE291" s="19">
        <f t="shared" si="221"/>
        <v>-0.10388499047041615</v>
      </c>
      <c r="AF291" s="19">
        <f t="shared" si="222"/>
        <v>-5.952171508711622</v>
      </c>
      <c r="AG291" s="20">
        <f t="shared" si="223"/>
        <v>1.6588721681038578</v>
      </c>
      <c r="AH291" s="19">
        <f t="shared" si="224"/>
        <v>95.046373984067472</v>
      </c>
      <c r="AI291" s="19">
        <f t="shared" si="225"/>
        <v>12.67284986454233</v>
      </c>
      <c r="AJ291" s="19">
        <f t="shared" si="226"/>
        <v>1.0022111085180276</v>
      </c>
      <c r="AK291" s="21">
        <f t="shared" si="208"/>
        <v>825.79566976104491</v>
      </c>
      <c r="AL291" s="19">
        <f t="shared" si="227"/>
        <v>14.104590039518648</v>
      </c>
      <c r="AM291" s="19">
        <f t="shared" si="228"/>
        <v>34.574413101555429</v>
      </c>
      <c r="AN291" s="22">
        <f t="shared" si="229"/>
        <v>2.4707792</v>
      </c>
      <c r="AO291" s="23">
        <f t="shared" si="230"/>
        <v>9.6850904982280661E-2</v>
      </c>
      <c r="AP291" s="23">
        <f t="shared" si="231"/>
        <v>1.2888842187499999E-2</v>
      </c>
      <c r="AQ291" s="23">
        <f t="shared" si="203"/>
        <v>2.2898190307021827E-2</v>
      </c>
      <c r="AR291" s="24">
        <f t="shared" si="232"/>
        <v>0.80878193483047234</v>
      </c>
      <c r="AS291" s="24">
        <f t="shared" si="233"/>
        <v>0.10763206315974058</v>
      </c>
      <c r="AT291" s="25">
        <f t="shared" si="234"/>
        <v>10.900664366614214</v>
      </c>
      <c r="AU291" s="25">
        <f t="shared" si="239"/>
        <v>0.32899999999999996</v>
      </c>
      <c r="AV291" s="25">
        <f t="shared" si="235"/>
        <v>10.571664366614213</v>
      </c>
      <c r="AW291" s="23">
        <f t="shared" si="236"/>
        <v>7.187691805701701</v>
      </c>
      <c r="AX291" s="24">
        <f t="shared" si="237"/>
        <v>3.4605160836745767</v>
      </c>
      <c r="AY291" s="24">
        <f t="shared" si="204"/>
        <v>0.53751189906628771</v>
      </c>
      <c r="AZ291" s="15"/>
      <c r="BB291" s="35">
        <f t="shared" si="238"/>
        <v>3.9980279827408642</v>
      </c>
    </row>
    <row r="292" spans="1:54" ht="15.75" thickBot="1" x14ac:dyDescent="0.3">
      <c r="A292" s="31">
        <v>283</v>
      </c>
      <c r="B292" s="32">
        <f t="shared" si="198"/>
        <v>9</v>
      </c>
      <c r="C292" s="32">
        <v>283</v>
      </c>
      <c r="D292" s="3">
        <f t="shared" si="209"/>
        <v>-34</v>
      </c>
      <c r="E292" s="4">
        <f t="shared" si="210"/>
        <v>20</v>
      </c>
      <c r="F292" s="48">
        <v>18.2</v>
      </c>
      <c r="G292" s="48">
        <v>27</v>
      </c>
      <c r="H292" s="48">
        <v>9.4</v>
      </c>
      <c r="I292" s="42">
        <v>1013</v>
      </c>
      <c r="J292" s="12">
        <f t="shared" si="205"/>
        <v>101.3</v>
      </c>
      <c r="K292" s="5">
        <f t="shared" si="211"/>
        <v>101.0984263372235</v>
      </c>
      <c r="L292" s="41">
        <v>16</v>
      </c>
      <c r="M292" s="12">
        <f t="shared" si="206"/>
        <v>4.4432</v>
      </c>
      <c r="N292" s="14">
        <f t="shared" si="212"/>
        <v>10</v>
      </c>
      <c r="O292" s="5">
        <f t="shared" si="213"/>
        <v>3.3223108790798968</v>
      </c>
      <c r="P292" s="48">
        <v>10</v>
      </c>
      <c r="Q292" s="10">
        <f t="shared" si="199"/>
        <v>0.78691958756242186</v>
      </c>
      <c r="R292" s="5">
        <f t="shared" si="200"/>
        <v>22.393074476489389</v>
      </c>
      <c r="S292" s="6">
        <f t="shared" si="201"/>
        <v>26.114705611072331</v>
      </c>
      <c r="T292" s="5">
        <f t="shared" si="214"/>
        <v>0.8076102366799508</v>
      </c>
      <c r="U292" s="41">
        <v>50</v>
      </c>
      <c r="V292" s="5">
        <f t="shared" si="215"/>
        <v>2.0900879633476794</v>
      </c>
      <c r="W292" s="7">
        <f t="shared" si="216"/>
        <v>1.0450439816738397</v>
      </c>
      <c r="X292" s="7">
        <f t="shared" si="217"/>
        <v>1.0450439816738397</v>
      </c>
      <c r="Y292" s="7">
        <f t="shared" si="218"/>
        <v>0.19688165023028231</v>
      </c>
      <c r="Z292" s="8">
        <v>0.23</v>
      </c>
      <c r="AA292" s="6">
        <f t="shared" si="219"/>
        <v>17.24266734689683</v>
      </c>
      <c r="AB292" s="6">
        <f t="shared" si="202"/>
        <v>5.6480709554209723</v>
      </c>
      <c r="AC292" s="18">
        <f t="shared" si="220"/>
        <v>-0.59341194567807209</v>
      </c>
      <c r="AD292" s="19">
        <f t="shared" si="207"/>
        <v>4.8544062542465749</v>
      </c>
      <c r="AE292" s="19">
        <f t="shared" si="221"/>
        <v>-0.1105400143730248</v>
      </c>
      <c r="AF292" s="19">
        <f t="shared" si="222"/>
        <v>-6.3334762908897799</v>
      </c>
      <c r="AG292" s="20">
        <f t="shared" si="223"/>
        <v>1.6634443463918882</v>
      </c>
      <c r="AH292" s="19">
        <f t="shared" si="224"/>
        <v>95.308340503152962</v>
      </c>
      <c r="AI292" s="19">
        <f t="shared" si="225"/>
        <v>12.707778733753729</v>
      </c>
      <c r="AJ292" s="19">
        <f t="shared" si="226"/>
        <v>1.0027786083747237</v>
      </c>
      <c r="AK292" s="21">
        <f t="shared" si="208"/>
        <v>831.20872559164047</v>
      </c>
      <c r="AL292" s="19">
        <f t="shared" si="227"/>
        <v>14.197045033105221</v>
      </c>
      <c r="AM292" s="19">
        <f t="shared" si="228"/>
        <v>34.801046923070807</v>
      </c>
      <c r="AN292" s="22">
        <f t="shared" si="229"/>
        <v>2.4580297999999998</v>
      </c>
      <c r="AO292" s="23">
        <f t="shared" si="230"/>
        <v>0.13120630625340421</v>
      </c>
      <c r="AP292" s="23">
        <f t="shared" si="231"/>
        <v>9.0646802197802204E-3</v>
      </c>
      <c r="AQ292" s="23">
        <f t="shared" si="203"/>
        <v>1.9304013361029319E-2</v>
      </c>
      <c r="AR292" s="24">
        <f t="shared" si="232"/>
        <v>0.87174292493377892</v>
      </c>
      <c r="AS292" s="24">
        <f t="shared" si="233"/>
        <v>6.0226303704632771E-2</v>
      </c>
      <c r="AT292" s="25">
        <f t="shared" si="234"/>
        <v>11.594596391475857</v>
      </c>
      <c r="AU292" s="25">
        <f t="shared" si="239"/>
        <v>0.21000000000000002</v>
      </c>
      <c r="AV292" s="25">
        <f t="shared" si="235"/>
        <v>11.384596391475856</v>
      </c>
      <c r="AW292" s="23">
        <f t="shared" si="236"/>
        <v>10.261083703403937</v>
      </c>
      <c r="AX292" s="24">
        <f t="shared" si="237"/>
        <v>4.0375594134357966</v>
      </c>
      <c r="AY292" s="24">
        <f t="shared" si="204"/>
        <v>0.6458237450245381</v>
      </c>
      <c r="AZ292" s="15"/>
      <c r="BB292" s="35">
        <f t="shared" si="238"/>
        <v>4.6833831584603347</v>
      </c>
    </row>
    <row r="293" spans="1:54" ht="15.75" thickBot="1" x14ac:dyDescent="0.3">
      <c r="A293" s="31">
        <v>284</v>
      </c>
      <c r="B293" s="32">
        <f t="shared" si="198"/>
        <v>10</v>
      </c>
      <c r="C293" s="32">
        <v>284</v>
      </c>
      <c r="D293" s="3">
        <f t="shared" si="209"/>
        <v>-34</v>
      </c>
      <c r="E293" s="4">
        <f t="shared" si="210"/>
        <v>20</v>
      </c>
      <c r="F293" s="48">
        <v>15.8</v>
      </c>
      <c r="G293" s="48">
        <v>22</v>
      </c>
      <c r="H293" s="48">
        <v>9.6</v>
      </c>
      <c r="I293" s="42">
        <v>1013</v>
      </c>
      <c r="J293" s="12">
        <f t="shared" si="205"/>
        <v>101.3</v>
      </c>
      <c r="K293" s="5">
        <f t="shared" si="211"/>
        <v>101.0984263372235</v>
      </c>
      <c r="L293" s="41">
        <v>8</v>
      </c>
      <c r="M293" s="12">
        <f t="shared" si="206"/>
        <v>2.2216</v>
      </c>
      <c r="N293" s="14">
        <f t="shared" si="212"/>
        <v>10</v>
      </c>
      <c r="O293" s="5">
        <f t="shared" si="213"/>
        <v>1.6611554395399484</v>
      </c>
      <c r="P293" s="48">
        <v>7.5</v>
      </c>
      <c r="Q293" s="10">
        <f t="shared" si="199"/>
        <v>0.58857427732283885</v>
      </c>
      <c r="R293" s="5">
        <f t="shared" si="200"/>
        <v>19.064360249991601</v>
      </c>
      <c r="S293" s="6">
        <f t="shared" si="201"/>
        <v>26.283729515962083</v>
      </c>
      <c r="T293" s="5">
        <f t="shared" si="214"/>
        <v>0.62919461246390762</v>
      </c>
      <c r="U293" s="41">
        <v>44</v>
      </c>
      <c r="V293" s="5">
        <f t="shared" si="215"/>
        <v>1.795188403821856</v>
      </c>
      <c r="W293" s="7">
        <f t="shared" si="216"/>
        <v>0.78988289768161668</v>
      </c>
      <c r="X293" s="7">
        <f t="shared" si="217"/>
        <v>1.0053055061402394</v>
      </c>
      <c r="Y293" s="7">
        <f t="shared" si="218"/>
        <v>0.2155745010274836</v>
      </c>
      <c r="Z293" s="8">
        <v>0.23</v>
      </c>
      <c r="AA293" s="6">
        <f t="shared" si="219"/>
        <v>14.679557392493534</v>
      </c>
      <c r="AB293" s="6">
        <f t="shared" si="202"/>
        <v>4.6487181250033016</v>
      </c>
      <c r="AC293" s="18">
        <f t="shared" si="220"/>
        <v>-0.59341194567807209</v>
      </c>
      <c r="AD293" s="19">
        <f t="shared" si="207"/>
        <v>4.8716204608219176</v>
      </c>
      <c r="AE293" s="19">
        <f t="shared" si="221"/>
        <v>-0.11717160913163777</v>
      </c>
      <c r="AF293" s="19">
        <f t="shared" si="222"/>
        <v>-6.7134386819993805</v>
      </c>
      <c r="AG293" s="20">
        <f t="shared" si="223"/>
        <v>1.6680098707547015</v>
      </c>
      <c r="AH293" s="19">
        <f t="shared" si="224"/>
        <v>95.569925780406322</v>
      </c>
      <c r="AI293" s="19">
        <f t="shared" si="225"/>
        <v>12.742656770720844</v>
      </c>
      <c r="AJ293" s="19">
        <f t="shared" si="226"/>
        <v>1.0033461245040189</v>
      </c>
      <c r="AK293" s="21">
        <f t="shared" si="208"/>
        <v>836.58861180097858</v>
      </c>
      <c r="AL293" s="19">
        <f t="shared" si="227"/>
        <v>14.288933489560716</v>
      </c>
      <c r="AM293" s="19">
        <f t="shared" si="228"/>
        <v>35.026291998883373</v>
      </c>
      <c r="AN293" s="22">
        <f t="shared" si="229"/>
        <v>2.4636961999999998</v>
      </c>
      <c r="AO293" s="23">
        <f t="shared" si="230"/>
        <v>0.11484119367667027</v>
      </c>
      <c r="AP293" s="23">
        <f t="shared" si="231"/>
        <v>1.0441593670886075E-2</v>
      </c>
      <c r="AQ293" s="23">
        <f t="shared" si="203"/>
        <v>1.6338931112997897E-2</v>
      </c>
      <c r="AR293" s="24">
        <f t="shared" si="232"/>
        <v>0.87544659574615091</v>
      </c>
      <c r="AS293" s="24">
        <f t="shared" si="233"/>
        <v>7.9597375651440622E-2</v>
      </c>
      <c r="AT293" s="25">
        <f t="shared" si="234"/>
        <v>10.030839267490233</v>
      </c>
      <c r="AU293" s="25">
        <f t="shared" si="239"/>
        <v>-0.42699999999999999</v>
      </c>
      <c r="AV293" s="25">
        <f t="shared" si="235"/>
        <v>10.457839267490233</v>
      </c>
      <c r="AW293" s="23">
        <f t="shared" si="236"/>
        <v>5.1731484276330573</v>
      </c>
      <c r="AX293" s="24">
        <f t="shared" si="237"/>
        <v>3.7160749712504102</v>
      </c>
      <c r="AY293" s="24">
        <f t="shared" si="204"/>
        <v>0.41395368185812448</v>
      </c>
      <c r="AZ293" s="15"/>
      <c r="BB293" s="35">
        <f t="shared" si="238"/>
        <v>4.1300286531085346</v>
      </c>
    </row>
    <row r="294" spans="1:54" ht="15.75" thickBot="1" x14ac:dyDescent="0.3">
      <c r="A294" s="31">
        <v>285</v>
      </c>
      <c r="B294" s="32">
        <f t="shared" si="198"/>
        <v>11</v>
      </c>
      <c r="C294" s="32">
        <v>285</v>
      </c>
      <c r="D294" s="3">
        <f t="shared" si="209"/>
        <v>-34</v>
      </c>
      <c r="E294" s="4">
        <f t="shared" si="210"/>
        <v>20</v>
      </c>
      <c r="F294" s="48">
        <v>12.1</v>
      </c>
      <c r="G294" s="48">
        <v>20.5</v>
      </c>
      <c r="H294" s="48">
        <v>3.8</v>
      </c>
      <c r="I294" s="42">
        <v>1013</v>
      </c>
      <c r="J294" s="12">
        <f t="shared" si="205"/>
        <v>101.3</v>
      </c>
      <c r="K294" s="5">
        <f t="shared" si="211"/>
        <v>101.0984263372235</v>
      </c>
      <c r="L294" s="41">
        <v>10</v>
      </c>
      <c r="M294" s="12">
        <f t="shared" si="206"/>
        <v>2.7770000000000001</v>
      </c>
      <c r="N294" s="14">
        <f t="shared" si="212"/>
        <v>10</v>
      </c>
      <c r="O294" s="5">
        <f t="shared" si="213"/>
        <v>2.0764442994249355</v>
      </c>
      <c r="P294" s="48">
        <v>5.3</v>
      </c>
      <c r="Q294" s="10">
        <f t="shared" si="199"/>
        <v>0.41479235524737468</v>
      </c>
      <c r="R294" s="5">
        <f t="shared" si="200"/>
        <v>16.123254528321532</v>
      </c>
      <c r="S294" s="6">
        <f t="shared" si="201"/>
        <v>26.45166442122429</v>
      </c>
      <c r="T294" s="5">
        <f t="shared" si="214"/>
        <v>0.47287425345412848</v>
      </c>
      <c r="U294" s="41">
        <v>53</v>
      </c>
      <c r="V294" s="5">
        <f t="shared" si="215"/>
        <v>1.4118392071355563</v>
      </c>
      <c r="W294" s="7">
        <f t="shared" si="216"/>
        <v>0.74827477978184487</v>
      </c>
      <c r="X294" s="7">
        <f t="shared" si="217"/>
        <v>0.66356442735371146</v>
      </c>
      <c r="Y294" s="7">
        <f t="shared" si="218"/>
        <v>0.21889597164534882</v>
      </c>
      <c r="Z294" s="8">
        <v>0.23</v>
      </c>
      <c r="AA294" s="6">
        <f t="shared" si="219"/>
        <v>12.414905986807579</v>
      </c>
      <c r="AB294" s="6">
        <f t="shared" si="202"/>
        <v>3.3797071773551601</v>
      </c>
      <c r="AC294" s="18">
        <f t="shared" si="220"/>
        <v>-0.59341194567807209</v>
      </c>
      <c r="AD294" s="19">
        <f t="shared" si="207"/>
        <v>4.8888346673972594</v>
      </c>
      <c r="AE294" s="19">
        <f t="shared" si="221"/>
        <v>-0.12377793964224269</v>
      </c>
      <c r="AF294" s="19">
        <f t="shared" si="222"/>
        <v>-7.0919535383255488</v>
      </c>
      <c r="AG294" s="20">
        <f t="shared" si="223"/>
        <v>1.672567897867826</v>
      </c>
      <c r="AH294" s="19">
        <f t="shared" si="224"/>
        <v>95.831081496894555</v>
      </c>
      <c r="AI294" s="19">
        <f t="shared" si="225"/>
        <v>12.777477532919274</v>
      </c>
      <c r="AJ294" s="19">
        <f t="shared" si="226"/>
        <v>1.0039135049165988</v>
      </c>
      <c r="AK294" s="21">
        <f t="shared" si="208"/>
        <v>841.93383608434817</v>
      </c>
      <c r="AL294" s="19">
        <f t="shared" si="227"/>
        <v>14.380229920320668</v>
      </c>
      <c r="AM294" s="19">
        <f t="shared" si="228"/>
        <v>35.250085849179492</v>
      </c>
      <c r="AN294" s="22">
        <f t="shared" si="229"/>
        <v>2.4724318999999997</v>
      </c>
      <c r="AO294" s="23">
        <f t="shared" si="230"/>
        <v>9.3017420973793563E-2</v>
      </c>
      <c r="AP294" s="23">
        <f t="shared" si="231"/>
        <v>1.3634477685950414E-2</v>
      </c>
      <c r="AQ294" s="23">
        <f t="shared" si="203"/>
        <v>2.3260297064604009E-2</v>
      </c>
      <c r="AR294" s="24">
        <f t="shared" si="232"/>
        <v>0.79995911979522238</v>
      </c>
      <c r="AS294" s="24">
        <f t="shared" si="233"/>
        <v>0.11725787120665712</v>
      </c>
      <c r="AT294" s="25">
        <f t="shared" si="234"/>
        <v>9.0351988094524192</v>
      </c>
      <c r="AU294" s="25">
        <f t="shared" si="239"/>
        <v>-4.9000000000000078E-2</v>
      </c>
      <c r="AV294" s="25">
        <f t="shared" si="235"/>
        <v>9.0841988094524186</v>
      </c>
      <c r="AW294" s="23">
        <f t="shared" si="236"/>
        <v>6.5502974745266096</v>
      </c>
      <c r="AX294" s="24">
        <f t="shared" si="237"/>
        <v>2.939206407931545</v>
      </c>
      <c r="AY294" s="24">
        <f t="shared" si="204"/>
        <v>0.50966654259097266</v>
      </c>
      <c r="AZ294" s="15"/>
      <c r="BB294" s="35">
        <f t="shared" si="238"/>
        <v>3.4488729505225177</v>
      </c>
    </row>
    <row r="295" spans="1:54" ht="15.75" thickBot="1" x14ac:dyDescent="0.3">
      <c r="A295" s="31">
        <v>286</v>
      </c>
      <c r="B295" s="32">
        <f t="shared" si="198"/>
        <v>12</v>
      </c>
      <c r="C295" s="32">
        <v>286</v>
      </c>
      <c r="D295" s="3">
        <f t="shared" si="209"/>
        <v>-34</v>
      </c>
      <c r="E295" s="4">
        <f t="shared" si="210"/>
        <v>20</v>
      </c>
      <c r="F295" s="48">
        <v>15.1</v>
      </c>
      <c r="G295" s="48">
        <v>23</v>
      </c>
      <c r="H295" s="48">
        <v>7.2</v>
      </c>
      <c r="I295" s="42">
        <v>1013</v>
      </c>
      <c r="J295" s="12">
        <f t="shared" si="205"/>
        <v>101.3</v>
      </c>
      <c r="K295" s="5">
        <f t="shared" si="211"/>
        <v>101.0984263372235</v>
      </c>
      <c r="L295" s="41">
        <v>8</v>
      </c>
      <c r="M295" s="12">
        <f t="shared" si="206"/>
        <v>2.2216</v>
      </c>
      <c r="N295" s="14">
        <f t="shared" si="212"/>
        <v>10</v>
      </c>
      <c r="O295" s="5">
        <f t="shared" si="213"/>
        <v>1.6611554395399484</v>
      </c>
      <c r="P295" s="48">
        <v>7.1</v>
      </c>
      <c r="Q295" s="10">
        <f t="shared" si="199"/>
        <v>0.55415783064703883</v>
      </c>
      <c r="R295" s="5">
        <f t="shared" si="200"/>
        <v>18.696736467460155</v>
      </c>
      <c r="S295" s="6">
        <f t="shared" si="201"/>
        <v>26.618463833960256</v>
      </c>
      <c r="T295" s="5">
        <f t="shared" si="214"/>
        <v>0.59823632154417805</v>
      </c>
      <c r="U295" s="41">
        <v>53</v>
      </c>
      <c r="V295" s="5">
        <f t="shared" si="215"/>
        <v>1.7163565196098411</v>
      </c>
      <c r="W295" s="7">
        <f t="shared" si="216"/>
        <v>0.90966895539321591</v>
      </c>
      <c r="X295" s="7">
        <f t="shared" si="217"/>
        <v>0.80668756421662524</v>
      </c>
      <c r="Y295" s="7">
        <f t="shared" si="218"/>
        <v>0.20647280604421051</v>
      </c>
      <c r="Z295" s="8">
        <v>0.23</v>
      </c>
      <c r="AA295" s="6">
        <f t="shared" si="219"/>
        <v>14.39648707994432</v>
      </c>
      <c r="AB295" s="6">
        <f t="shared" si="202"/>
        <v>4.1997932662454129</v>
      </c>
      <c r="AC295" s="18">
        <f t="shared" si="220"/>
        <v>-0.59341194567807209</v>
      </c>
      <c r="AD295" s="19">
        <f t="shared" si="207"/>
        <v>4.906048873972602</v>
      </c>
      <c r="AE295" s="19">
        <f t="shared" si="221"/>
        <v>-0.1303571556836122</v>
      </c>
      <c r="AF295" s="19">
        <f t="shared" si="222"/>
        <v>-7.4689148500007905</v>
      </c>
      <c r="AG295" s="20">
        <f t="shared" si="223"/>
        <v>1.6771175562056397</v>
      </c>
      <c r="AH295" s="19">
        <f t="shared" si="224"/>
        <v>96.091757717877783</v>
      </c>
      <c r="AI295" s="19">
        <f t="shared" si="225"/>
        <v>12.812234362383704</v>
      </c>
      <c r="AJ295" s="19">
        <f t="shared" si="226"/>
        <v>1.0044805966876886</v>
      </c>
      <c r="AK295" s="21">
        <f t="shared" si="208"/>
        <v>847.24291861258132</v>
      </c>
      <c r="AL295" s="19">
        <f t="shared" si="227"/>
        <v>14.47090904990289</v>
      </c>
      <c r="AM295" s="19">
        <f t="shared" si="228"/>
        <v>35.47236651647156</v>
      </c>
      <c r="AN295" s="22">
        <f t="shared" si="229"/>
        <v>2.4653489</v>
      </c>
      <c r="AO295" s="23">
        <f t="shared" si="230"/>
        <v>0.11040805442649344</v>
      </c>
      <c r="AP295" s="23">
        <f t="shared" si="231"/>
        <v>1.0925641059602649E-2</v>
      </c>
      <c r="AQ295" s="23">
        <f t="shared" si="203"/>
        <v>1.7096365005653428E-2</v>
      </c>
      <c r="AR295" s="24">
        <f t="shared" si="232"/>
        <v>0.86591551036588588</v>
      </c>
      <c r="AS295" s="24">
        <f t="shared" si="233"/>
        <v>8.5688332281038074E-2</v>
      </c>
      <c r="AT295" s="25">
        <f t="shared" si="234"/>
        <v>10.196693813698907</v>
      </c>
      <c r="AU295" s="25">
        <f t="shared" si="239"/>
        <v>0.58800000000000008</v>
      </c>
      <c r="AV295" s="25">
        <f t="shared" si="235"/>
        <v>9.6086938136989062</v>
      </c>
      <c r="AW295" s="23">
        <f t="shared" si="236"/>
        <v>5.1857089683869351</v>
      </c>
      <c r="AX295" s="24">
        <f t="shared" si="237"/>
        <v>3.3749044638828276</v>
      </c>
      <c r="AY295" s="24">
        <f t="shared" si="204"/>
        <v>0.3584554535036793</v>
      </c>
      <c r="AZ295" s="15"/>
      <c r="BB295" s="35">
        <f t="shared" si="238"/>
        <v>3.7333599173865069</v>
      </c>
    </row>
    <row r="296" spans="1:54" ht="15.75" thickBot="1" x14ac:dyDescent="0.3">
      <c r="A296" s="31">
        <v>287</v>
      </c>
      <c r="B296" s="32">
        <f t="shared" si="198"/>
        <v>13</v>
      </c>
      <c r="C296" s="32">
        <v>287</v>
      </c>
      <c r="D296" s="3">
        <f t="shared" si="209"/>
        <v>-34</v>
      </c>
      <c r="E296" s="4">
        <f t="shared" si="210"/>
        <v>20</v>
      </c>
      <c r="F296" s="48">
        <v>20.5</v>
      </c>
      <c r="G296" s="48">
        <v>33.200000000000003</v>
      </c>
      <c r="H296" s="48">
        <v>7.8</v>
      </c>
      <c r="I296" s="42">
        <v>1013</v>
      </c>
      <c r="J296" s="12">
        <f t="shared" si="205"/>
        <v>101.3</v>
      </c>
      <c r="K296" s="5">
        <f t="shared" si="211"/>
        <v>101.0984263372235</v>
      </c>
      <c r="L296" s="41">
        <v>11</v>
      </c>
      <c r="M296" s="12">
        <f t="shared" si="206"/>
        <v>3.0547</v>
      </c>
      <c r="N296" s="14">
        <f t="shared" si="212"/>
        <v>10</v>
      </c>
      <c r="O296" s="5">
        <f t="shared" si="213"/>
        <v>2.2840887293674292</v>
      </c>
      <c r="P296" s="48">
        <v>10.199999999999999</v>
      </c>
      <c r="Q296" s="10">
        <f t="shared" si="199"/>
        <v>0.7939646001463001</v>
      </c>
      <c r="R296" s="5">
        <f t="shared" si="200"/>
        <v>23.092786200117573</v>
      </c>
      <c r="S296" s="6">
        <f t="shared" si="201"/>
        <v>26.784081670563424</v>
      </c>
      <c r="T296" s="5">
        <f t="shared" si="214"/>
        <v>0.81394736820196256</v>
      </c>
      <c r="U296" s="41">
        <v>53</v>
      </c>
      <c r="V296" s="5">
        <f t="shared" si="215"/>
        <v>2.4116414894621583</v>
      </c>
      <c r="W296" s="7">
        <f t="shared" si="216"/>
        <v>1.2781699894149439</v>
      </c>
      <c r="X296" s="7">
        <f t="shared" si="217"/>
        <v>1.1334715000472144</v>
      </c>
      <c r="Y296" s="7">
        <f t="shared" si="218"/>
        <v>0.1817213476411525</v>
      </c>
      <c r="Z296" s="8">
        <v>0.23</v>
      </c>
      <c r="AA296" s="6">
        <f t="shared" si="219"/>
        <v>17.781445374090531</v>
      </c>
      <c r="AB296" s="6">
        <f t="shared" si="202"/>
        <v>5.4529625310050536</v>
      </c>
      <c r="AC296" s="18">
        <f t="shared" si="220"/>
        <v>-0.59341194567807209</v>
      </c>
      <c r="AD296" s="19">
        <f t="shared" si="207"/>
        <v>4.9232630805479447</v>
      </c>
      <c r="AE296" s="19">
        <f t="shared" si="221"/>
        <v>-0.13690739203953886</v>
      </c>
      <c r="AF296" s="19">
        <f t="shared" si="222"/>
        <v>-7.8442157480085406</v>
      </c>
      <c r="AG296" s="20">
        <f t="shared" si="223"/>
        <v>1.6816579448625735</v>
      </c>
      <c r="AH296" s="19">
        <f t="shared" si="224"/>
        <v>96.351902825269164</v>
      </c>
      <c r="AI296" s="19">
        <f t="shared" si="225"/>
        <v>12.846920376702554</v>
      </c>
      <c r="AJ296" s="19">
        <f t="shared" si="226"/>
        <v>1.0050472459843507</v>
      </c>
      <c r="AK296" s="21">
        <f t="shared" si="208"/>
        <v>852.51439258392872</v>
      </c>
      <c r="AL296" s="19">
        <f t="shared" si="227"/>
        <v>14.560945825333503</v>
      </c>
      <c r="AM296" s="19">
        <f t="shared" si="228"/>
        <v>35.693072588703927</v>
      </c>
      <c r="AN296" s="22">
        <f t="shared" si="229"/>
        <v>2.4525994999999998</v>
      </c>
      <c r="AO296" s="23">
        <f t="shared" si="230"/>
        <v>0.14870270709512434</v>
      </c>
      <c r="AP296" s="23">
        <f t="shared" si="231"/>
        <v>8.0476673170731712E-3</v>
      </c>
      <c r="AQ296" s="23">
        <f t="shared" si="203"/>
        <v>1.4297406630725824E-2</v>
      </c>
      <c r="AR296" s="24">
        <f t="shared" si="232"/>
        <v>0.91228591008977689</v>
      </c>
      <c r="AS296" s="24">
        <f t="shared" si="233"/>
        <v>4.9372157682101625E-2</v>
      </c>
      <c r="AT296" s="25">
        <f t="shared" si="234"/>
        <v>12.328482843085478</v>
      </c>
      <c r="AU296" s="25">
        <f t="shared" si="239"/>
        <v>0.30800000000000005</v>
      </c>
      <c r="AV296" s="25">
        <f t="shared" si="235"/>
        <v>12.020482843085478</v>
      </c>
      <c r="AW296" s="23">
        <f t="shared" si="236"/>
        <v>6.9992504474997839</v>
      </c>
      <c r="AX296" s="24">
        <f t="shared" si="237"/>
        <v>4.4712221176848423</v>
      </c>
      <c r="AY296" s="24">
        <f t="shared" si="204"/>
        <v>0.39169158899222711</v>
      </c>
      <c r="AZ296" s="15"/>
      <c r="BB296" s="35">
        <f t="shared" si="238"/>
        <v>4.8629137066770696</v>
      </c>
    </row>
    <row r="297" spans="1:54" ht="15.75" thickBot="1" x14ac:dyDescent="0.3">
      <c r="A297" s="31">
        <v>288</v>
      </c>
      <c r="B297" s="32">
        <f t="shared" si="198"/>
        <v>14</v>
      </c>
      <c r="C297" s="32">
        <v>288</v>
      </c>
      <c r="D297" s="3">
        <f t="shared" si="209"/>
        <v>-34</v>
      </c>
      <c r="E297" s="4">
        <f t="shared" si="210"/>
        <v>20</v>
      </c>
      <c r="F297" s="48">
        <v>19.5</v>
      </c>
      <c r="G297" s="48">
        <v>30.4</v>
      </c>
      <c r="H297" s="48">
        <v>8.6</v>
      </c>
      <c r="I297" s="42">
        <v>1013</v>
      </c>
      <c r="J297" s="12">
        <f t="shared" si="205"/>
        <v>101.3</v>
      </c>
      <c r="K297" s="5">
        <f t="shared" si="211"/>
        <v>101.0984263372235</v>
      </c>
      <c r="L297" s="41">
        <v>9</v>
      </c>
      <c r="M297" s="12">
        <f t="shared" si="206"/>
        <v>2.4992999999999999</v>
      </c>
      <c r="N297" s="14">
        <f t="shared" si="212"/>
        <v>10</v>
      </c>
      <c r="O297" s="5">
        <f t="shared" si="213"/>
        <v>1.8687998694824419</v>
      </c>
      <c r="P297" s="48">
        <v>10.8</v>
      </c>
      <c r="Q297" s="10">
        <f t="shared" si="199"/>
        <v>0.83840982328464331</v>
      </c>
      <c r="R297" s="5">
        <f t="shared" si="200"/>
        <v>24.032582632104553</v>
      </c>
      <c r="S297" s="6">
        <f t="shared" si="201"/>
        <v>26.948472274169649</v>
      </c>
      <c r="T297" s="5">
        <f t="shared" si="214"/>
        <v>0.85392674669127711</v>
      </c>
      <c r="U297" s="41">
        <v>41</v>
      </c>
      <c r="V297" s="5">
        <f t="shared" si="215"/>
        <v>2.2668802885808801</v>
      </c>
      <c r="W297" s="7">
        <f t="shared" si="216"/>
        <v>0.92942091831816076</v>
      </c>
      <c r="X297" s="7">
        <f t="shared" si="217"/>
        <v>1.3374593702627193</v>
      </c>
      <c r="Y297" s="7">
        <f t="shared" si="218"/>
        <v>0.205030929472579</v>
      </c>
      <c r="Z297" s="8">
        <v>0.23</v>
      </c>
      <c r="AA297" s="6">
        <f t="shared" si="219"/>
        <v>18.505088626720507</v>
      </c>
      <c r="AB297" s="6">
        <f t="shared" si="202"/>
        <v>6.3488743504311147</v>
      </c>
      <c r="AC297" s="18">
        <f t="shared" si="220"/>
        <v>-0.59341194567807209</v>
      </c>
      <c r="AD297" s="19">
        <f t="shared" si="207"/>
        <v>4.9404772871232874</v>
      </c>
      <c r="AE297" s="19">
        <f t="shared" si="221"/>
        <v>-0.14342676867751616</v>
      </c>
      <c r="AF297" s="19">
        <f t="shared" si="222"/>
        <v>-8.217748514420828</v>
      </c>
      <c r="AG297" s="20">
        <f t="shared" si="223"/>
        <v>1.6861881324062742</v>
      </c>
      <c r="AH297" s="19">
        <f t="shared" si="224"/>
        <v>96.611463451925943</v>
      </c>
      <c r="AI297" s="19">
        <f t="shared" si="225"/>
        <v>12.881528460256792</v>
      </c>
      <c r="AJ297" s="19">
        <f t="shared" si="226"/>
        <v>1.0056132980942298</v>
      </c>
      <c r="AK297" s="21">
        <f t="shared" si="208"/>
        <v>857.7468047794863</v>
      </c>
      <c r="AL297" s="19">
        <f t="shared" si="227"/>
        <v>14.650315425633627</v>
      </c>
      <c r="AM297" s="19">
        <f t="shared" si="228"/>
        <v>35.912143222507531</v>
      </c>
      <c r="AN297" s="22">
        <f t="shared" si="229"/>
        <v>2.4549604999999999</v>
      </c>
      <c r="AO297" s="23">
        <f t="shared" si="230"/>
        <v>0.14086740081928015</v>
      </c>
      <c r="AP297" s="23">
        <f t="shared" si="231"/>
        <v>8.4603682051282054E-3</v>
      </c>
      <c r="AQ297" s="23">
        <f t="shared" si="203"/>
        <v>1.3836018104283985E-2</v>
      </c>
      <c r="AR297" s="24">
        <f t="shared" si="232"/>
        <v>0.91056423833063393</v>
      </c>
      <c r="AS297" s="24">
        <f t="shared" si="233"/>
        <v>5.46876614880005E-2</v>
      </c>
      <c r="AT297" s="25">
        <f t="shared" si="234"/>
        <v>12.156214276289393</v>
      </c>
      <c r="AU297" s="25">
        <f t="shared" si="239"/>
        <v>-0.22399999999999998</v>
      </c>
      <c r="AV297" s="25">
        <f t="shared" si="235"/>
        <v>12.380214276289394</v>
      </c>
      <c r="AW297" s="23">
        <f t="shared" si="236"/>
        <v>5.7462244022350459</v>
      </c>
      <c r="AX297" s="24">
        <f t="shared" si="237"/>
        <v>4.5919192520040522</v>
      </c>
      <c r="AY297" s="24">
        <f t="shared" si="204"/>
        <v>0.4202933636905446</v>
      </c>
      <c r="AZ297" s="15"/>
      <c r="BB297" s="35">
        <f t="shared" si="238"/>
        <v>5.0122126156945965</v>
      </c>
    </row>
    <row r="298" spans="1:54" ht="15.75" thickBot="1" x14ac:dyDescent="0.3">
      <c r="A298" s="31">
        <v>289</v>
      </c>
      <c r="B298" s="32">
        <f t="shared" si="198"/>
        <v>15</v>
      </c>
      <c r="C298" s="32">
        <v>289</v>
      </c>
      <c r="D298" s="3">
        <f t="shared" si="209"/>
        <v>-34</v>
      </c>
      <c r="E298" s="4">
        <f t="shared" si="210"/>
        <v>20</v>
      </c>
      <c r="F298" s="48">
        <v>17.3</v>
      </c>
      <c r="G298" s="48">
        <v>22.2</v>
      </c>
      <c r="H298" s="48">
        <v>12.4</v>
      </c>
      <c r="I298" s="42">
        <v>1013</v>
      </c>
      <c r="J298" s="12">
        <f t="shared" si="205"/>
        <v>101.3</v>
      </c>
      <c r="K298" s="5">
        <f t="shared" si="211"/>
        <v>101.0984263372235</v>
      </c>
      <c r="L298" s="41">
        <v>17</v>
      </c>
      <c r="M298" s="12">
        <f t="shared" si="206"/>
        <v>4.7209000000000003</v>
      </c>
      <c r="N298" s="14">
        <f t="shared" si="212"/>
        <v>10</v>
      </c>
      <c r="O298" s="5">
        <f t="shared" si="213"/>
        <v>3.5299553090223905</v>
      </c>
      <c r="P298" s="48">
        <v>0</v>
      </c>
      <c r="Q298" s="10">
        <f t="shared" si="199"/>
        <v>0</v>
      </c>
      <c r="R298" s="5">
        <f t="shared" si="200"/>
        <v>9.0323795416311885</v>
      </c>
      <c r="S298" s="6">
        <f t="shared" si="201"/>
        <v>27.111590432160174</v>
      </c>
      <c r="T298" s="5">
        <f t="shared" si="214"/>
        <v>9.9760127931769804E-2</v>
      </c>
      <c r="U298" s="41">
        <v>84</v>
      </c>
      <c r="V298" s="5">
        <f t="shared" si="215"/>
        <v>1.9748770044473396</v>
      </c>
      <c r="W298" s="7">
        <f t="shared" si="216"/>
        <v>1.6588966837357653</v>
      </c>
      <c r="X298" s="7">
        <f t="shared" si="217"/>
        <v>0.31598032071157434</v>
      </c>
      <c r="Y298" s="7">
        <f t="shared" si="218"/>
        <v>0.15968257155443627</v>
      </c>
      <c r="Z298" s="8">
        <v>0.23</v>
      </c>
      <c r="AA298" s="6">
        <f t="shared" si="219"/>
        <v>6.9549322470560151</v>
      </c>
      <c r="AB298" s="6">
        <f t="shared" si="202"/>
        <v>0.55680478716338555</v>
      </c>
      <c r="AC298" s="18">
        <f t="shared" si="220"/>
        <v>-0.59341194567807209</v>
      </c>
      <c r="AD298" s="19">
        <f t="shared" si="207"/>
        <v>4.9576914936986292</v>
      </c>
      <c r="AE298" s="19">
        <f t="shared" si="221"/>
        <v>-0.14991339098498055</v>
      </c>
      <c r="AF298" s="19">
        <f t="shared" si="222"/>
        <v>-8.5894045959339493</v>
      </c>
      <c r="AG298" s="20">
        <f t="shared" si="223"/>
        <v>1.6907071557662467</v>
      </c>
      <c r="AH298" s="19">
        <f t="shared" si="224"/>
        <v>96.870384417973398</v>
      </c>
      <c r="AI298" s="19">
        <f t="shared" si="225"/>
        <v>12.916051255729787</v>
      </c>
      <c r="AJ298" s="19">
        <f t="shared" si="226"/>
        <v>1.0061785974557549</v>
      </c>
      <c r="AK298" s="21">
        <f t="shared" si="208"/>
        <v>862.9387161203008</v>
      </c>
      <c r="AL298" s="19">
        <f t="shared" si="227"/>
        <v>14.738993271334738</v>
      </c>
      <c r="AM298" s="19">
        <f t="shared" si="228"/>
        <v>36.129518166524754</v>
      </c>
      <c r="AN298" s="22">
        <f t="shared" si="229"/>
        <v>2.4601546999999999</v>
      </c>
      <c r="AO298" s="23">
        <f t="shared" si="230"/>
        <v>0.1248519150879928</v>
      </c>
      <c r="AP298" s="23">
        <f t="shared" si="231"/>
        <v>9.5362531791907505E-3</v>
      </c>
      <c r="AQ298" s="23">
        <f t="shared" si="203"/>
        <v>2.0981519342133204E-2</v>
      </c>
      <c r="AR298" s="24">
        <f t="shared" si="232"/>
        <v>0.85612682424902919</v>
      </c>
      <c r="AS298" s="24">
        <f t="shared" si="233"/>
        <v>6.539140503997326E-2</v>
      </c>
      <c r="AT298" s="25">
        <f t="shared" si="234"/>
        <v>6.3981274598926294</v>
      </c>
      <c r="AU298" s="25">
        <f t="shared" si="239"/>
        <v>-0.51100000000000012</v>
      </c>
      <c r="AV298" s="25">
        <f t="shared" si="235"/>
        <v>6.9091274598926296</v>
      </c>
      <c r="AW298" s="23">
        <f t="shared" si="236"/>
        <v>10.936178237935117</v>
      </c>
      <c r="AX298" s="24">
        <f t="shared" si="237"/>
        <v>2.4043566652819188</v>
      </c>
      <c r="AY298" s="24">
        <f t="shared" si="204"/>
        <v>0.22596765790569953</v>
      </c>
      <c r="AZ298" s="15"/>
      <c r="BB298" s="35">
        <f t="shared" si="238"/>
        <v>2.6303243231876183</v>
      </c>
    </row>
    <row r="299" spans="1:54" ht="15.75" thickBot="1" x14ac:dyDescent="0.3">
      <c r="A299" s="31">
        <v>290</v>
      </c>
      <c r="B299" s="32">
        <f t="shared" ref="B299:B362" si="240">B298+1</f>
        <v>16</v>
      </c>
      <c r="C299" s="32">
        <v>290</v>
      </c>
      <c r="D299" s="3">
        <f t="shared" si="209"/>
        <v>-34</v>
      </c>
      <c r="E299" s="4">
        <f t="shared" si="210"/>
        <v>20</v>
      </c>
      <c r="F299" s="48">
        <v>12.2</v>
      </c>
      <c r="G299" s="48">
        <v>18.399999999999999</v>
      </c>
      <c r="H299" s="48">
        <v>6</v>
      </c>
      <c r="I299" s="42">
        <v>1013</v>
      </c>
      <c r="J299" s="12">
        <f t="shared" si="205"/>
        <v>101.3</v>
      </c>
      <c r="K299" s="5">
        <f t="shared" si="211"/>
        <v>101.0984263372235</v>
      </c>
      <c r="L299" s="41">
        <v>13</v>
      </c>
      <c r="M299" s="12">
        <f t="shared" si="206"/>
        <v>3.6101000000000001</v>
      </c>
      <c r="N299" s="14">
        <f t="shared" si="212"/>
        <v>10</v>
      </c>
      <c r="O299" s="5">
        <f t="shared" si="213"/>
        <v>2.6993775892524159</v>
      </c>
      <c r="P299" s="48">
        <v>5.5</v>
      </c>
      <c r="Q299" s="10">
        <f t="shared" si="199"/>
        <v>0.42469464522460187</v>
      </c>
      <c r="R299" s="5">
        <f t="shared" si="200"/>
        <v>16.804077144741594</v>
      </c>
      <c r="S299" s="6">
        <f t="shared" si="201"/>
        <v>27.273391393655718</v>
      </c>
      <c r="T299" s="5">
        <f t="shared" si="214"/>
        <v>0.4817815638680788</v>
      </c>
      <c r="U299" s="41">
        <v>56</v>
      </c>
      <c r="V299" s="5">
        <f t="shared" si="215"/>
        <v>1.4211682967192409</v>
      </c>
      <c r="W299" s="7">
        <f t="shared" si="216"/>
        <v>0.795854246162775</v>
      </c>
      <c r="X299" s="7">
        <f t="shared" si="217"/>
        <v>0.62531405055646594</v>
      </c>
      <c r="Y299" s="7">
        <f t="shared" si="218"/>
        <v>0.21510507126071776</v>
      </c>
      <c r="Z299" s="8">
        <v>0.23</v>
      </c>
      <c r="AA299" s="6">
        <f t="shared" si="219"/>
        <v>12.939139401451028</v>
      </c>
      <c r="AB299" s="6">
        <f t="shared" si="202"/>
        <v>3.3783352846754866</v>
      </c>
      <c r="AC299" s="18">
        <f t="shared" si="220"/>
        <v>-0.59341194567807209</v>
      </c>
      <c r="AD299" s="19">
        <f t="shared" si="207"/>
        <v>4.9749057002739718</v>
      </c>
      <c r="AE299" s="19">
        <f t="shared" si="221"/>
        <v>-0.15636535006409258</v>
      </c>
      <c r="AF299" s="19">
        <f t="shared" si="222"/>
        <v>-8.959074620758182</v>
      </c>
      <c r="AG299" s="20">
        <f t="shared" si="223"/>
        <v>1.6952140191617264</v>
      </c>
      <c r="AH299" s="19">
        <f t="shared" si="224"/>
        <v>97.128608669376391</v>
      </c>
      <c r="AI299" s="19">
        <f t="shared" si="225"/>
        <v>12.950481155916853</v>
      </c>
      <c r="AJ299" s="19">
        <f t="shared" si="226"/>
        <v>1.0067429876898066</v>
      </c>
      <c r="AK299" s="21">
        <f t="shared" si="208"/>
        <v>868.08870222419125</v>
      </c>
      <c r="AL299" s="19">
        <f t="shared" si="227"/>
        <v>14.826955033989188</v>
      </c>
      <c r="AM299" s="19">
        <f t="shared" si="228"/>
        <v>36.345137784722439</v>
      </c>
      <c r="AN299" s="22">
        <f t="shared" si="229"/>
        <v>2.4721957999999997</v>
      </c>
      <c r="AO299" s="23">
        <f t="shared" si="230"/>
        <v>9.3557016718092675E-2</v>
      </c>
      <c r="AP299" s="23">
        <f t="shared" si="231"/>
        <v>1.3522719672131148E-2</v>
      </c>
      <c r="AQ299" s="23">
        <f t="shared" si="203"/>
        <v>2.5933714657886971E-2</v>
      </c>
      <c r="AR299" s="24">
        <f t="shared" si="232"/>
        <v>0.78296463366446312</v>
      </c>
      <c r="AS299" s="24">
        <f t="shared" si="233"/>
        <v>0.11316961170470768</v>
      </c>
      <c r="AT299" s="25">
        <f t="shared" si="234"/>
        <v>9.5608041167755413</v>
      </c>
      <c r="AU299" s="25">
        <f t="shared" si="239"/>
        <v>-0.44800000000000006</v>
      </c>
      <c r="AV299" s="25">
        <f t="shared" si="235"/>
        <v>10.008804116775542</v>
      </c>
      <c r="AW299" s="23">
        <f t="shared" si="236"/>
        <v>8.5124030494995591</v>
      </c>
      <c r="AX299" s="24">
        <f t="shared" si="237"/>
        <v>3.1698701408321028</v>
      </c>
      <c r="AY299" s="24">
        <f t="shared" si="204"/>
        <v>0.60239338150868771</v>
      </c>
      <c r="AZ299" s="15"/>
      <c r="BB299" s="35">
        <f t="shared" si="238"/>
        <v>3.7722635223407908</v>
      </c>
    </row>
    <row r="300" spans="1:54" ht="15.75" thickBot="1" x14ac:dyDescent="0.3">
      <c r="A300" s="31">
        <v>291</v>
      </c>
      <c r="B300" s="32">
        <f t="shared" si="240"/>
        <v>17</v>
      </c>
      <c r="C300" s="32">
        <v>291</v>
      </c>
      <c r="D300" s="3">
        <f t="shared" si="209"/>
        <v>-34</v>
      </c>
      <c r="E300" s="4">
        <f t="shared" si="210"/>
        <v>20</v>
      </c>
      <c r="F300" s="48">
        <v>10.9</v>
      </c>
      <c r="G300" s="48">
        <v>20.5</v>
      </c>
      <c r="H300" s="48">
        <v>1.2</v>
      </c>
      <c r="I300" s="42">
        <v>1013</v>
      </c>
      <c r="J300" s="12">
        <f t="shared" si="205"/>
        <v>101.3</v>
      </c>
      <c r="K300" s="5">
        <f t="shared" si="211"/>
        <v>101.0984263372235</v>
      </c>
      <c r="L300" s="41">
        <v>7</v>
      </c>
      <c r="M300" s="12">
        <f t="shared" si="206"/>
        <v>1.9439</v>
      </c>
      <c r="N300" s="14">
        <f t="shared" si="212"/>
        <v>10</v>
      </c>
      <c r="O300" s="5">
        <f t="shared" si="213"/>
        <v>1.4535110095974548</v>
      </c>
      <c r="P300" s="48">
        <v>11.3</v>
      </c>
      <c r="Q300" s="10">
        <f t="shared" si="199"/>
        <v>0.87024760027482062</v>
      </c>
      <c r="R300" s="5">
        <f t="shared" si="200"/>
        <v>25.047402011708346</v>
      </c>
      <c r="S300" s="6">
        <f t="shared" si="201"/>
        <v>27.433830886937884</v>
      </c>
      <c r="T300" s="5">
        <f t="shared" si="214"/>
        <v>0.88256547199560764</v>
      </c>
      <c r="U300" s="41">
        <v>61</v>
      </c>
      <c r="V300" s="5">
        <f t="shared" si="215"/>
        <v>1.3040138150036107</v>
      </c>
      <c r="W300" s="7">
        <f t="shared" si="216"/>
        <v>0.79544842715220254</v>
      </c>
      <c r="X300" s="7">
        <f t="shared" si="217"/>
        <v>0.50856538785140815</v>
      </c>
      <c r="Y300" s="7">
        <f t="shared" si="218"/>
        <v>0.21513691829774836</v>
      </c>
      <c r="Z300" s="8">
        <v>0.23</v>
      </c>
      <c r="AA300" s="6">
        <f t="shared" si="219"/>
        <v>19.286499549015428</v>
      </c>
      <c r="AB300" s="6">
        <f t="shared" si="202"/>
        <v>6.0981184522414846</v>
      </c>
      <c r="AC300" s="18">
        <f t="shared" si="220"/>
        <v>-0.59341194567807209</v>
      </c>
      <c r="AD300" s="19">
        <f t="shared" si="207"/>
        <v>4.9921199068493145</v>
      </c>
      <c r="AE300" s="19">
        <f t="shared" si="221"/>
        <v>-0.16278072308587294</v>
      </c>
      <c r="AF300" s="19">
        <f t="shared" si="222"/>
        <v>-9.3266484189082846</v>
      </c>
      <c r="AG300" s="20">
        <f t="shared" si="223"/>
        <v>1.6997076930727297</v>
      </c>
      <c r="AH300" s="19">
        <f t="shared" si="224"/>
        <v>97.386077218984923</v>
      </c>
      <c r="AI300" s="19">
        <f t="shared" si="225"/>
        <v>12.984810295864657</v>
      </c>
      <c r="AJ300" s="19">
        <f t="shared" si="226"/>
        <v>1.0073063116328684</v>
      </c>
      <c r="AK300" s="21">
        <f t="shared" si="208"/>
        <v>873.19535396025742</v>
      </c>
      <c r="AL300" s="19">
        <f t="shared" si="227"/>
        <v>14.914176645641199</v>
      </c>
      <c r="AM300" s="19">
        <f t="shared" si="228"/>
        <v>36.558943079608056</v>
      </c>
      <c r="AN300" s="22">
        <f t="shared" si="229"/>
        <v>2.4752651000000001</v>
      </c>
      <c r="AO300" s="23">
        <f t="shared" si="230"/>
        <v>8.6746226560239309E-2</v>
      </c>
      <c r="AP300" s="23">
        <f t="shared" si="231"/>
        <v>1.5135521100917431E-2</v>
      </c>
      <c r="AQ300" s="23">
        <f t="shared" si="203"/>
        <v>2.261540093001798E-2</v>
      </c>
      <c r="AR300" s="24">
        <f t="shared" si="232"/>
        <v>0.79320533674361493</v>
      </c>
      <c r="AS300" s="24">
        <f t="shared" si="233"/>
        <v>0.13839882825688388</v>
      </c>
      <c r="AT300" s="25">
        <f t="shared" si="234"/>
        <v>13.188381096773943</v>
      </c>
      <c r="AU300" s="25">
        <f t="shared" si="239"/>
        <v>0.16100000000000006</v>
      </c>
      <c r="AV300" s="25">
        <f t="shared" si="235"/>
        <v>13.027381096773944</v>
      </c>
      <c r="AW300" s="23">
        <f t="shared" si="236"/>
        <v>4.604575531987714</v>
      </c>
      <c r="AX300" s="24">
        <f t="shared" si="237"/>
        <v>4.1746591949904595</v>
      </c>
      <c r="AY300" s="24">
        <f t="shared" si="204"/>
        <v>0.324092375494834</v>
      </c>
      <c r="AZ300" s="15"/>
      <c r="BB300" s="35">
        <f t="shared" si="238"/>
        <v>4.4987515704852932</v>
      </c>
    </row>
    <row r="301" spans="1:54" ht="15.75" thickBot="1" x14ac:dyDescent="0.3">
      <c r="A301" s="31">
        <v>292</v>
      </c>
      <c r="B301" s="32">
        <f t="shared" si="240"/>
        <v>18</v>
      </c>
      <c r="C301" s="32">
        <v>292</v>
      </c>
      <c r="D301" s="3">
        <f t="shared" si="209"/>
        <v>-34</v>
      </c>
      <c r="E301" s="4">
        <f t="shared" si="210"/>
        <v>20</v>
      </c>
      <c r="F301" s="48">
        <v>14.5</v>
      </c>
      <c r="G301" s="48">
        <v>22</v>
      </c>
      <c r="H301" s="48">
        <v>7</v>
      </c>
      <c r="I301" s="42">
        <v>1013</v>
      </c>
      <c r="J301" s="12">
        <f t="shared" si="205"/>
        <v>101.3</v>
      </c>
      <c r="K301" s="5">
        <f t="shared" si="211"/>
        <v>101.0984263372235</v>
      </c>
      <c r="L301" s="41">
        <v>16</v>
      </c>
      <c r="M301" s="12">
        <f t="shared" si="206"/>
        <v>4.4432</v>
      </c>
      <c r="N301" s="14">
        <f t="shared" si="212"/>
        <v>10</v>
      </c>
      <c r="O301" s="5">
        <f t="shared" si="213"/>
        <v>3.3223108790798968</v>
      </c>
      <c r="P301" s="48">
        <v>3.6</v>
      </c>
      <c r="Q301" s="10">
        <f t="shared" si="199"/>
        <v>0.27651828509455295</v>
      </c>
      <c r="R301" s="5">
        <f t="shared" si="200"/>
        <v>14.276628675919479</v>
      </c>
      <c r="S301" s="6">
        <f t="shared" si="201"/>
        <v>27.592865136731415</v>
      </c>
      <c r="T301" s="5">
        <f t="shared" si="214"/>
        <v>0.34849392649096911</v>
      </c>
      <c r="U301" s="41">
        <v>57</v>
      </c>
      <c r="V301" s="5">
        <f t="shared" si="215"/>
        <v>1.6512192591740025</v>
      </c>
      <c r="W301" s="7">
        <f t="shared" si="216"/>
        <v>0.94119497772918137</v>
      </c>
      <c r="X301" s="7">
        <f t="shared" si="217"/>
        <v>0.7100242814448211</v>
      </c>
      <c r="Y301" s="7">
        <f t="shared" si="218"/>
        <v>0.20417871461552151</v>
      </c>
      <c r="Z301" s="8">
        <v>0.23</v>
      </c>
      <c r="AA301" s="6">
        <f t="shared" si="219"/>
        <v>10.993004080457998</v>
      </c>
      <c r="AB301" s="6">
        <f t="shared" si="202"/>
        <v>2.3982427179632912</v>
      </c>
      <c r="AC301" s="18">
        <f t="shared" si="220"/>
        <v>-0.59341194567807209</v>
      </c>
      <c r="AD301" s="19">
        <f t="shared" si="207"/>
        <v>5.0093341134246572</v>
      </c>
      <c r="AE301" s="19">
        <f t="shared" si="221"/>
        <v>-0.16915757370436879</v>
      </c>
      <c r="AF301" s="19">
        <f t="shared" si="222"/>
        <v>-9.692015045933486</v>
      </c>
      <c r="AG301" s="20">
        <f t="shared" si="223"/>
        <v>1.7041871132584703</v>
      </c>
      <c r="AH301" s="19">
        <f t="shared" si="224"/>
        <v>97.642729090293571</v>
      </c>
      <c r="AI301" s="19">
        <f t="shared" si="225"/>
        <v>13.019030545372477</v>
      </c>
      <c r="AJ301" s="19">
        <f t="shared" si="226"/>
        <v>1.0078684113716481</v>
      </c>
      <c r="AK301" s="21">
        <f t="shared" si="208"/>
        <v>878.25727799895901</v>
      </c>
      <c r="AL301" s="19">
        <f t="shared" si="227"/>
        <v>15.000634308222221</v>
      </c>
      <c r="AM301" s="19">
        <f t="shared" si="228"/>
        <v>36.770875715260416</v>
      </c>
      <c r="AN301" s="22">
        <f t="shared" si="229"/>
        <v>2.4667654999999997</v>
      </c>
      <c r="AO301" s="23">
        <f t="shared" si="230"/>
        <v>0.10672477501299715</v>
      </c>
      <c r="AP301" s="23">
        <f t="shared" si="231"/>
        <v>1.1377736551724138E-2</v>
      </c>
      <c r="AQ301" s="23">
        <f t="shared" si="203"/>
        <v>2.4229865046257487E-2</v>
      </c>
      <c r="AR301" s="24">
        <f t="shared" si="232"/>
        <v>0.81497513157766766</v>
      </c>
      <c r="AS301" s="24">
        <f t="shared" si="233"/>
        <v>8.6883034817062721E-2</v>
      </c>
      <c r="AT301" s="25">
        <f t="shared" si="234"/>
        <v>8.5947613624947081</v>
      </c>
      <c r="AU301" s="25">
        <f t="shared" si="239"/>
        <v>0.23099999999999996</v>
      </c>
      <c r="AV301" s="25">
        <f t="shared" si="235"/>
        <v>8.3637613624947083</v>
      </c>
      <c r="AW301" s="23">
        <f t="shared" si="236"/>
        <v>10.393047588362554</v>
      </c>
      <c r="AX301" s="24">
        <f t="shared" si="237"/>
        <v>2.7632369257975027</v>
      </c>
      <c r="AY301" s="24">
        <f t="shared" si="204"/>
        <v>0.64113738163459599</v>
      </c>
      <c r="AZ301" s="15"/>
      <c r="BB301" s="35">
        <f t="shared" si="238"/>
        <v>3.4043743074320987</v>
      </c>
    </row>
    <row r="302" spans="1:54" ht="15.75" thickBot="1" x14ac:dyDescent="0.3">
      <c r="A302" s="31">
        <v>293</v>
      </c>
      <c r="B302" s="32">
        <f t="shared" si="240"/>
        <v>19</v>
      </c>
      <c r="C302" s="32">
        <v>293</v>
      </c>
      <c r="D302" s="3">
        <f t="shared" si="209"/>
        <v>-34</v>
      </c>
      <c r="E302" s="4">
        <f t="shared" si="210"/>
        <v>20</v>
      </c>
      <c r="F302" s="48">
        <v>14.2</v>
      </c>
      <c r="G302" s="48">
        <v>20</v>
      </c>
      <c r="H302" s="48">
        <v>8.4</v>
      </c>
      <c r="I302" s="42">
        <v>1013</v>
      </c>
      <c r="J302" s="12">
        <f t="shared" si="205"/>
        <v>101.3</v>
      </c>
      <c r="K302" s="5">
        <f t="shared" si="211"/>
        <v>101.0984263372235</v>
      </c>
      <c r="L302" s="41">
        <v>13</v>
      </c>
      <c r="M302" s="12">
        <f t="shared" si="206"/>
        <v>3.6101000000000001</v>
      </c>
      <c r="N302" s="14">
        <f t="shared" si="212"/>
        <v>10</v>
      </c>
      <c r="O302" s="5">
        <f t="shared" si="213"/>
        <v>2.6993775892524159</v>
      </c>
      <c r="P302" s="48">
        <v>3.8</v>
      </c>
      <c r="Q302" s="10">
        <f t="shared" si="199"/>
        <v>0.29111783767860255</v>
      </c>
      <c r="R302" s="5">
        <f t="shared" si="200"/>
        <v>14.628116135264413</v>
      </c>
      <c r="S302" s="6">
        <f t="shared" si="201"/>
        <v>27.750450881280415</v>
      </c>
      <c r="T302" s="5">
        <f t="shared" si="214"/>
        <v>0.36162651976686666</v>
      </c>
      <c r="U302" s="41">
        <v>29</v>
      </c>
      <c r="V302" s="5">
        <f t="shared" si="215"/>
        <v>1.619471470078127</v>
      </c>
      <c r="W302" s="7">
        <f t="shared" si="216"/>
        <v>0.4696467263226568</v>
      </c>
      <c r="X302" s="7">
        <f t="shared" si="217"/>
        <v>1.1498247437554703</v>
      </c>
      <c r="Y302" s="7">
        <f t="shared" si="218"/>
        <v>0.24405691355848474</v>
      </c>
      <c r="Z302" s="8">
        <v>0.23</v>
      </c>
      <c r="AA302" s="6">
        <f t="shared" si="219"/>
        <v>11.263649424153598</v>
      </c>
      <c r="AB302" s="6">
        <f t="shared" si="202"/>
        <v>2.9574572951636977</v>
      </c>
      <c r="AC302" s="18">
        <f t="shared" si="220"/>
        <v>-0.59341194567807209</v>
      </c>
      <c r="AD302" s="19">
        <f t="shared" si="207"/>
        <v>5.0265483199999998</v>
      </c>
      <c r="AE302" s="19">
        <f t="shared" si="221"/>
        <v>-0.17549395253135608</v>
      </c>
      <c r="AF302" s="19">
        <f t="shared" si="222"/>
        <v>-10.055062810115913</v>
      </c>
      <c r="AG302" s="20">
        <f t="shared" si="223"/>
        <v>1.708651179827531</v>
      </c>
      <c r="AH302" s="19">
        <f t="shared" si="224"/>
        <v>97.898501264166185</v>
      </c>
      <c r="AI302" s="19">
        <f t="shared" si="225"/>
        <v>13.053133501888825</v>
      </c>
      <c r="AJ302" s="19">
        <f t="shared" si="226"/>
        <v>1.0084291282791944</v>
      </c>
      <c r="AK302" s="21">
        <f t="shared" si="208"/>
        <v>883.27309735563767</v>
      </c>
      <c r="AL302" s="19">
        <f t="shared" si="227"/>
        <v>15.086304502834293</v>
      </c>
      <c r="AM302" s="19">
        <f t="shared" si="228"/>
        <v>36.980878040085841</v>
      </c>
      <c r="AN302" s="22">
        <f t="shared" si="229"/>
        <v>2.4674738000000001</v>
      </c>
      <c r="AO302" s="23">
        <f t="shared" si="230"/>
        <v>0.10492265625934516</v>
      </c>
      <c r="AP302" s="23">
        <f t="shared" si="231"/>
        <v>1.1618111267605634E-2</v>
      </c>
      <c r="AQ302" s="23">
        <f t="shared" si="203"/>
        <v>2.2281078790578945E-2</v>
      </c>
      <c r="AR302" s="24">
        <f t="shared" si="232"/>
        <v>0.8248394295825181</v>
      </c>
      <c r="AS302" s="24">
        <f t="shared" si="233"/>
        <v>9.1334670818005712E-2</v>
      </c>
      <c r="AT302" s="25">
        <f t="shared" si="234"/>
        <v>8.3061921289899008</v>
      </c>
      <c r="AU302" s="25">
        <f t="shared" si="239"/>
        <v>-0.16800000000000004</v>
      </c>
      <c r="AV302" s="25">
        <f t="shared" si="235"/>
        <v>8.4741921289899</v>
      </c>
      <c r="AW302" s="23">
        <f t="shared" si="236"/>
        <v>8.453165728347857</v>
      </c>
      <c r="AX302" s="24">
        <f t="shared" si="237"/>
        <v>2.8327951453217834</v>
      </c>
      <c r="AY302" s="24">
        <f t="shared" si="204"/>
        <v>0.88774186596192606</v>
      </c>
      <c r="AZ302" s="15"/>
      <c r="BB302" s="35">
        <f t="shared" si="238"/>
        <v>3.7205370112837093</v>
      </c>
    </row>
    <row r="303" spans="1:54" ht="15.75" thickBot="1" x14ac:dyDescent="0.3">
      <c r="A303" s="31">
        <v>294</v>
      </c>
      <c r="B303" s="32">
        <f t="shared" si="240"/>
        <v>20</v>
      </c>
      <c r="C303" s="32">
        <v>294</v>
      </c>
      <c r="D303" s="3">
        <f t="shared" si="209"/>
        <v>-34</v>
      </c>
      <c r="E303" s="4">
        <f t="shared" si="210"/>
        <v>20</v>
      </c>
      <c r="F303" s="48">
        <v>12.1</v>
      </c>
      <c r="G303" s="48">
        <v>23</v>
      </c>
      <c r="H303" s="48">
        <v>1.2</v>
      </c>
      <c r="I303" s="42">
        <v>1013</v>
      </c>
      <c r="J303" s="12">
        <f t="shared" si="205"/>
        <v>101.3</v>
      </c>
      <c r="K303" s="5">
        <f t="shared" si="211"/>
        <v>101.0984263372235</v>
      </c>
      <c r="L303" s="41">
        <v>8</v>
      </c>
      <c r="M303" s="12">
        <f t="shared" si="206"/>
        <v>2.2216</v>
      </c>
      <c r="N303" s="14">
        <f t="shared" si="212"/>
        <v>10</v>
      </c>
      <c r="O303" s="5">
        <f t="shared" si="213"/>
        <v>1.6611554395399484</v>
      </c>
      <c r="P303" s="48">
        <v>10.7</v>
      </c>
      <c r="Q303" s="10">
        <f t="shared" si="199"/>
        <v>0.81759835474861864</v>
      </c>
      <c r="R303" s="5">
        <f t="shared" si="200"/>
        <v>24.500012187807382</v>
      </c>
      <c r="S303" s="6">
        <f t="shared" si="201"/>
        <v>27.906545389149716</v>
      </c>
      <c r="T303" s="5">
        <f t="shared" si="214"/>
        <v>0.83520640918885614</v>
      </c>
      <c r="U303" s="41">
        <v>35</v>
      </c>
      <c r="V303" s="5">
        <f t="shared" si="215"/>
        <v>1.4118392071355563</v>
      </c>
      <c r="W303" s="7">
        <f t="shared" si="216"/>
        <v>0.4941437224974447</v>
      </c>
      <c r="X303" s="7">
        <f t="shared" si="217"/>
        <v>0.91769548463811157</v>
      </c>
      <c r="Y303" s="7">
        <f t="shared" si="218"/>
        <v>0.24158650010821731</v>
      </c>
      <c r="Z303" s="8">
        <v>0.23</v>
      </c>
      <c r="AA303" s="6">
        <f t="shared" si="219"/>
        <v>18.865009384611685</v>
      </c>
      <c r="AB303" s="6">
        <f t="shared" si="202"/>
        <v>6.6072415032395364</v>
      </c>
      <c r="AC303" s="18">
        <f t="shared" si="220"/>
        <v>-0.59341194567807209</v>
      </c>
      <c r="AD303" s="19">
        <f t="shared" si="207"/>
        <v>5.0437625265753416</v>
      </c>
      <c r="AE303" s="19">
        <f t="shared" si="221"/>
        <v>-0.18178789767193243</v>
      </c>
      <c r="AF303" s="19">
        <f t="shared" si="222"/>
        <v>-10.415679303157813</v>
      </c>
      <c r="AG303" s="20">
        <f t="shared" si="223"/>
        <v>1.7130987563644138</v>
      </c>
      <c r="AH303" s="19">
        <f t="shared" si="224"/>
        <v>98.153328628790987</v>
      </c>
      <c r="AI303" s="19">
        <f t="shared" si="225"/>
        <v>13.087110483838797</v>
      </c>
      <c r="AJ303" s="19">
        <f t="shared" si="226"/>
        <v>1.0089883030524938</v>
      </c>
      <c r="AK303" s="21">
        <f t="shared" si="208"/>
        <v>888.24145192529011</v>
      </c>
      <c r="AL303" s="19">
        <f t="shared" si="227"/>
        <v>15.171163998883957</v>
      </c>
      <c r="AM303" s="19">
        <f t="shared" si="228"/>
        <v>37.188893109208045</v>
      </c>
      <c r="AN303" s="22">
        <f t="shared" si="229"/>
        <v>2.4724318999999997</v>
      </c>
      <c r="AO303" s="23">
        <f t="shared" si="230"/>
        <v>9.3017420973793563E-2</v>
      </c>
      <c r="AP303" s="23">
        <f t="shared" si="231"/>
        <v>1.3634477685950414E-2</v>
      </c>
      <c r="AQ303" s="23">
        <f t="shared" si="203"/>
        <v>2.1335133188873288E-2</v>
      </c>
      <c r="AR303" s="24">
        <f t="shared" si="232"/>
        <v>0.81342670178993992</v>
      </c>
      <c r="AS303" s="24">
        <f t="shared" si="233"/>
        <v>0.11923194707619149</v>
      </c>
      <c r="AT303" s="25">
        <f t="shared" si="234"/>
        <v>12.25776788137215</v>
      </c>
      <c r="AU303" s="25">
        <f t="shared" si="239"/>
        <v>0.22399999999999998</v>
      </c>
      <c r="AV303" s="25">
        <f t="shared" si="235"/>
        <v>12.03376788137215</v>
      </c>
      <c r="AW303" s="23">
        <f t="shared" si="236"/>
        <v>5.2402379796212877</v>
      </c>
      <c r="AX303" s="24">
        <f t="shared" si="237"/>
        <v>3.9590931171249903</v>
      </c>
      <c r="AY303" s="24">
        <f t="shared" si="204"/>
        <v>0.57337960535331967</v>
      </c>
      <c r="AZ303" s="15"/>
      <c r="BB303" s="35">
        <f t="shared" si="238"/>
        <v>4.5324727224783103</v>
      </c>
    </row>
    <row r="304" spans="1:54" ht="15.75" thickBot="1" x14ac:dyDescent="0.3">
      <c r="A304" s="31">
        <v>295</v>
      </c>
      <c r="B304" s="32">
        <f t="shared" si="240"/>
        <v>21</v>
      </c>
      <c r="C304" s="32">
        <v>295</v>
      </c>
      <c r="D304" s="3">
        <f t="shared" si="209"/>
        <v>-34</v>
      </c>
      <c r="E304" s="4">
        <f t="shared" si="210"/>
        <v>20</v>
      </c>
      <c r="F304" s="48">
        <v>17.399999999999999</v>
      </c>
      <c r="G304" s="48">
        <v>28.2</v>
      </c>
      <c r="H304" s="48">
        <v>6.5</v>
      </c>
      <c r="I304" s="42">
        <v>1013</v>
      </c>
      <c r="J304" s="12">
        <f t="shared" si="205"/>
        <v>101.3</v>
      </c>
      <c r="K304" s="5">
        <f t="shared" si="211"/>
        <v>101.0984263372235</v>
      </c>
      <c r="L304" s="41">
        <v>12</v>
      </c>
      <c r="M304" s="12">
        <f t="shared" si="206"/>
        <v>3.3323999999999998</v>
      </c>
      <c r="N304" s="14">
        <f t="shared" si="212"/>
        <v>10</v>
      </c>
      <c r="O304" s="5">
        <f t="shared" si="213"/>
        <v>2.4917331593099221</v>
      </c>
      <c r="P304" s="48">
        <v>10.199999999999999</v>
      </c>
      <c r="Q304" s="10">
        <f t="shared" si="199"/>
        <v>0.7773825856786758</v>
      </c>
      <c r="R304" s="5">
        <f t="shared" si="200"/>
        <v>23.883774484883162</v>
      </c>
      <c r="S304" s="6">
        <f t="shared" si="201"/>
        <v>28.061106475683047</v>
      </c>
      <c r="T304" s="5">
        <f t="shared" si="214"/>
        <v>0.79903151030531239</v>
      </c>
      <c r="U304" s="41">
        <v>46</v>
      </c>
      <c r="V304" s="5">
        <f t="shared" si="215"/>
        <v>1.9873973368711071</v>
      </c>
      <c r="W304" s="7">
        <f t="shared" si="216"/>
        <v>0.91420277496070934</v>
      </c>
      <c r="X304" s="7">
        <f t="shared" si="217"/>
        <v>1.0731945619103977</v>
      </c>
      <c r="Y304" s="7">
        <f t="shared" si="218"/>
        <v>0.20614046769381755</v>
      </c>
      <c r="Z304" s="8">
        <v>0.23</v>
      </c>
      <c r="AA304" s="6">
        <f t="shared" si="219"/>
        <v>18.390506353360035</v>
      </c>
      <c r="AB304" s="6">
        <f t="shared" si="202"/>
        <v>5.799550040021396</v>
      </c>
      <c r="AC304" s="18">
        <f t="shared" si="220"/>
        <v>-0.59341194567807209</v>
      </c>
      <c r="AD304" s="19">
        <f t="shared" si="207"/>
        <v>5.0609767331506843</v>
      </c>
      <c r="AE304" s="19">
        <f t="shared" si="221"/>
        <v>-0.18803743532119396</v>
      </c>
      <c r="AF304" s="19">
        <f t="shared" si="222"/>
        <v>-10.773751434368608</v>
      </c>
      <c r="AG304" s="20">
        <f t="shared" si="223"/>
        <v>1.7175286691173006</v>
      </c>
      <c r="AH304" s="19">
        <f t="shared" si="224"/>
        <v>98.407143933142578</v>
      </c>
      <c r="AI304" s="19">
        <f t="shared" si="225"/>
        <v>13.12095252441901</v>
      </c>
      <c r="AJ304" s="19">
        <f t="shared" si="226"/>
        <v>1.0095457757515593</v>
      </c>
      <c r="AK304" s="21">
        <f t="shared" si="208"/>
        <v>893.16099900641655</v>
      </c>
      <c r="AL304" s="19">
        <f t="shared" si="227"/>
        <v>15.255189863029596</v>
      </c>
      <c r="AM304" s="19">
        <f t="shared" si="228"/>
        <v>37.394864706400654</v>
      </c>
      <c r="AN304" s="22">
        <f t="shared" si="229"/>
        <v>2.4599186</v>
      </c>
      <c r="AO304" s="23">
        <f t="shared" si="230"/>
        <v>0.12554481112752489</v>
      </c>
      <c r="AP304" s="23">
        <f t="shared" si="231"/>
        <v>9.4814471264367817E-3</v>
      </c>
      <c r="AQ304" s="23">
        <f t="shared" si="203"/>
        <v>1.7514027435520128E-2</v>
      </c>
      <c r="AR304" s="24">
        <f t="shared" si="232"/>
        <v>0.87757465661374134</v>
      </c>
      <c r="AS304" s="24">
        <f t="shared" si="233"/>
        <v>6.6276556007816151E-2</v>
      </c>
      <c r="AT304" s="25">
        <f t="shared" si="234"/>
        <v>12.590956313338639</v>
      </c>
      <c r="AU304" s="25">
        <f t="shared" si="239"/>
        <v>0.63000000000000023</v>
      </c>
      <c r="AV304" s="25">
        <f t="shared" si="235"/>
        <v>11.960956313338638</v>
      </c>
      <c r="AW304" s="23">
        <f t="shared" si="236"/>
        <v>7.7169987728111851</v>
      </c>
      <c r="AX304" s="24">
        <f t="shared" si="237"/>
        <v>4.2670648246044056</v>
      </c>
      <c r="AY304" s="24">
        <f t="shared" si="204"/>
        <v>0.54889190665526599</v>
      </c>
      <c r="AZ304" s="15"/>
      <c r="BB304" s="35">
        <f t="shared" si="238"/>
        <v>4.8159567312596714</v>
      </c>
    </row>
    <row r="305" spans="1:54" ht="15.75" thickBot="1" x14ac:dyDescent="0.3">
      <c r="A305" s="31">
        <v>296</v>
      </c>
      <c r="B305" s="32">
        <f t="shared" si="240"/>
        <v>22</v>
      </c>
      <c r="C305" s="32">
        <v>296</v>
      </c>
      <c r="D305" s="3">
        <f t="shared" si="209"/>
        <v>-34</v>
      </c>
      <c r="E305" s="4">
        <f t="shared" si="210"/>
        <v>20</v>
      </c>
      <c r="F305" s="48">
        <v>21.1</v>
      </c>
      <c r="G305" s="48">
        <v>30.7</v>
      </c>
      <c r="H305" s="48">
        <v>11.5</v>
      </c>
      <c r="I305" s="42">
        <v>1013</v>
      </c>
      <c r="J305" s="12">
        <f t="shared" si="205"/>
        <v>101.3</v>
      </c>
      <c r="K305" s="5">
        <f t="shared" si="211"/>
        <v>101.0984263372235</v>
      </c>
      <c r="L305" s="41">
        <v>6</v>
      </c>
      <c r="M305" s="12">
        <f t="shared" si="206"/>
        <v>1.6661999999999999</v>
      </c>
      <c r="N305" s="14">
        <f t="shared" si="212"/>
        <v>10</v>
      </c>
      <c r="O305" s="5">
        <f t="shared" si="213"/>
        <v>1.2458665796549611</v>
      </c>
      <c r="P305" s="48">
        <v>9.9</v>
      </c>
      <c r="Q305" s="10">
        <f t="shared" si="199"/>
        <v>0.75258556667261411</v>
      </c>
      <c r="R305" s="5">
        <f t="shared" si="200"/>
        <v>23.547817874551409</v>
      </c>
      <c r="S305" s="6">
        <f t="shared" si="201"/>
        <v>28.21409251904916</v>
      </c>
      <c r="T305" s="5">
        <f t="shared" si="214"/>
        <v>0.77672608942432653</v>
      </c>
      <c r="U305" s="41">
        <v>53</v>
      </c>
      <c r="V305" s="5">
        <f t="shared" si="215"/>
        <v>2.5023229781781122</v>
      </c>
      <c r="W305" s="7">
        <f t="shared" si="216"/>
        <v>1.3262311784343996</v>
      </c>
      <c r="X305" s="7">
        <f t="shared" si="217"/>
        <v>1.1760917997437126</v>
      </c>
      <c r="Y305" s="7">
        <f t="shared" si="218"/>
        <v>0.17877304475580322</v>
      </c>
      <c r="Z305" s="8">
        <v>0.23</v>
      </c>
      <c r="AA305" s="6">
        <f t="shared" si="219"/>
        <v>18.131819763404586</v>
      </c>
      <c r="AB305" s="6">
        <f t="shared" si="202"/>
        <v>5.1364490757857126</v>
      </c>
      <c r="AC305" s="18">
        <f t="shared" si="220"/>
        <v>-0.59341194567807209</v>
      </c>
      <c r="AD305" s="19">
        <f t="shared" si="207"/>
        <v>5.078190939726027</v>
      </c>
      <c r="AE305" s="19">
        <f t="shared" si="221"/>
        <v>-0.194240580422023</v>
      </c>
      <c r="AF305" s="19">
        <f t="shared" si="222"/>
        <v>-11.129165468353364</v>
      </c>
      <c r="AG305" s="20">
        <f t="shared" si="223"/>
        <v>1.7219397062520709</v>
      </c>
      <c r="AH305" s="19">
        <f t="shared" si="224"/>
        <v>98.659877744240404</v>
      </c>
      <c r="AI305" s="19">
        <f t="shared" si="225"/>
        <v>13.154650365898721</v>
      </c>
      <c r="AJ305" s="19">
        <f t="shared" si="226"/>
        <v>1.0101013858400014</v>
      </c>
      <c r="AK305" s="21">
        <f t="shared" si="208"/>
        <v>898.03041381175672</v>
      </c>
      <c r="AL305" s="19">
        <f t="shared" si="227"/>
        <v>15.338359467904805</v>
      </c>
      <c r="AM305" s="19">
        <f t="shared" si="228"/>
        <v>37.598737365470633</v>
      </c>
      <c r="AN305" s="22">
        <f t="shared" si="229"/>
        <v>2.4511829000000001</v>
      </c>
      <c r="AO305" s="23">
        <f t="shared" si="230"/>
        <v>0.15357845680152901</v>
      </c>
      <c r="AP305" s="23">
        <f t="shared" si="231"/>
        <v>7.8188236966824642E-3</v>
      </c>
      <c r="AQ305" s="23">
        <f t="shared" si="203"/>
        <v>1.1130835482892185E-2</v>
      </c>
      <c r="AR305" s="24">
        <f t="shared" si="232"/>
        <v>0.93242132651707732</v>
      </c>
      <c r="AS305" s="24">
        <f t="shared" si="233"/>
        <v>4.7470446798963006E-2</v>
      </c>
      <c r="AT305" s="25">
        <f t="shared" si="234"/>
        <v>12.995370687618873</v>
      </c>
      <c r="AU305" s="25">
        <f t="shared" si="239"/>
        <v>0.35700000000000015</v>
      </c>
      <c r="AV305" s="25">
        <f t="shared" si="235"/>
        <v>12.638370687618874</v>
      </c>
      <c r="AW305" s="23">
        <f t="shared" si="236"/>
        <v>3.809989540229239</v>
      </c>
      <c r="AX305" s="24">
        <f t="shared" si="237"/>
        <v>4.8075916169144852</v>
      </c>
      <c r="AY305" s="24">
        <f t="shared" si="204"/>
        <v>0.21271020426688919</v>
      </c>
      <c r="AZ305" s="15"/>
      <c r="BB305" s="35">
        <f t="shared" si="238"/>
        <v>5.0203018211813744</v>
      </c>
    </row>
    <row r="306" spans="1:54" ht="15.75" thickBot="1" x14ac:dyDescent="0.3">
      <c r="A306" s="31">
        <v>297</v>
      </c>
      <c r="B306" s="32">
        <f t="shared" si="240"/>
        <v>23</v>
      </c>
      <c r="C306" s="32">
        <v>297</v>
      </c>
      <c r="D306" s="3">
        <f t="shared" si="209"/>
        <v>-34</v>
      </c>
      <c r="E306" s="4">
        <f t="shared" si="210"/>
        <v>20</v>
      </c>
      <c r="F306" s="48">
        <v>22.5</v>
      </c>
      <c r="G306" s="48">
        <v>32.9</v>
      </c>
      <c r="H306" s="48">
        <v>12</v>
      </c>
      <c r="I306" s="42">
        <v>1013</v>
      </c>
      <c r="J306" s="12">
        <f t="shared" si="205"/>
        <v>101.3</v>
      </c>
      <c r="K306" s="5">
        <f t="shared" si="211"/>
        <v>101.0984263372235</v>
      </c>
      <c r="L306" s="41">
        <v>13</v>
      </c>
      <c r="M306" s="12">
        <f t="shared" si="206"/>
        <v>3.6101000000000001</v>
      </c>
      <c r="N306" s="14">
        <f t="shared" si="212"/>
        <v>10</v>
      </c>
      <c r="O306" s="5">
        <f t="shared" si="213"/>
        <v>2.6993775892524159</v>
      </c>
      <c r="P306" s="48">
        <v>11.3</v>
      </c>
      <c r="Q306" s="10">
        <f t="shared" si="199"/>
        <v>0.85682691736262129</v>
      </c>
      <c r="R306" s="5">
        <f t="shared" si="200"/>
        <v>25.644338359952144</v>
      </c>
      <c r="S306" s="6">
        <f t="shared" si="201"/>
        <v>28.365462475808368</v>
      </c>
      <c r="T306" s="5">
        <f t="shared" si="214"/>
        <v>0.87049329586856261</v>
      </c>
      <c r="U306" s="41">
        <v>55</v>
      </c>
      <c r="V306" s="5">
        <f t="shared" si="215"/>
        <v>2.7255878638636446</v>
      </c>
      <c r="W306" s="7">
        <f t="shared" si="216"/>
        <v>1.4990733251250046</v>
      </c>
      <c r="X306" s="7">
        <f t="shared" si="217"/>
        <v>1.22651453873864</v>
      </c>
      <c r="Y306" s="7">
        <f t="shared" si="218"/>
        <v>0.16858869006844945</v>
      </c>
      <c r="Z306" s="8">
        <v>0.23</v>
      </c>
      <c r="AA306" s="6">
        <f t="shared" si="219"/>
        <v>19.74614053716315</v>
      </c>
      <c r="AB306" s="6">
        <f t="shared" si="202"/>
        <v>5.5350119755527265</v>
      </c>
      <c r="AC306" s="18">
        <f t="shared" si="220"/>
        <v>-0.59341194567807209</v>
      </c>
      <c r="AD306" s="19">
        <f t="shared" si="207"/>
        <v>5.0954051463013696</v>
      </c>
      <c r="AE306" s="19">
        <f t="shared" si="221"/>
        <v>-0.20039533738385906</v>
      </c>
      <c r="AF306" s="19">
        <f t="shared" si="222"/>
        <v>-11.481807066195332</v>
      </c>
      <c r="AG306" s="20">
        <f t="shared" si="223"/>
        <v>1.7263306171778332</v>
      </c>
      <c r="AH306" s="19">
        <f t="shared" si="224"/>
        <v>98.911458408504458</v>
      </c>
      <c r="AI306" s="19">
        <f t="shared" si="225"/>
        <v>13.188194454467261</v>
      </c>
      <c r="AJ306" s="19">
        <f t="shared" si="226"/>
        <v>1.0106549722270817</v>
      </c>
      <c r="AK306" s="21">
        <f t="shared" si="208"/>
        <v>902.84838996375811</v>
      </c>
      <c r="AL306" s="19">
        <f t="shared" si="227"/>
        <v>15.42065050058099</v>
      </c>
      <c r="AM306" s="19">
        <f t="shared" si="228"/>
        <v>37.800456391002626</v>
      </c>
      <c r="AN306" s="22">
        <f t="shared" si="229"/>
        <v>2.4478774999999997</v>
      </c>
      <c r="AO306" s="23">
        <f t="shared" si="230"/>
        <v>0.16548317599244658</v>
      </c>
      <c r="AP306" s="23">
        <f t="shared" si="231"/>
        <v>7.3323191111111111E-3</v>
      </c>
      <c r="AQ306" s="23">
        <f t="shared" si="203"/>
        <v>1.406183639227649E-2</v>
      </c>
      <c r="AR306" s="24">
        <f t="shared" si="232"/>
        <v>0.92168071835855148</v>
      </c>
      <c r="AS306" s="24">
        <f t="shared" si="233"/>
        <v>4.0838333595141378E-2</v>
      </c>
      <c r="AT306" s="25">
        <f t="shared" si="234"/>
        <v>14.211128561610423</v>
      </c>
      <c r="AU306" s="25">
        <f t="shared" si="239"/>
        <v>-0.11200000000000011</v>
      </c>
      <c r="AV306" s="25">
        <f t="shared" si="235"/>
        <v>14.323128561610423</v>
      </c>
      <c r="AW306" s="23">
        <f t="shared" si="236"/>
        <v>8.2158939138558473</v>
      </c>
      <c r="AX306" s="24">
        <f t="shared" si="237"/>
        <v>5.392978783377429</v>
      </c>
      <c r="AY306" s="24">
        <f t="shared" si="204"/>
        <v>0.41152434834642626</v>
      </c>
      <c r="AZ306" s="15"/>
      <c r="BB306" s="35">
        <f t="shared" si="238"/>
        <v>5.8045031317238553</v>
      </c>
    </row>
    <row r="307" spans="1:54" ht="15.75" thickBot="1" x14ac:dyDescent="0.3">
      <c r="A307" s="31">
        <v>298</v>
      </c>
      <c r="B307" s="32">
        <f t="shared" si="240"/>
        <v>24</v>
      </c>
      <c r="C307" s="32">
        <v>298</v>
      </c>
      <c r="D307" s="3">
        <f t="shared" si="209"/>
        <v>-34</v>
      </c>
      <c r="E307" s="4">
        <f t="shared" si="210"/>
        <v>20</v>
      </c>
      <c r="F307" s="48">
        <v>19.5</v>
      </c>
      <c r="G307" s="48">
        <v>25.8</v>
      </c>
      <c r="H307" s="48">
        <v>13.2</v>
      </c>
      <c r="I307" s="42">
        <v>1013</v>
      </c>
      <c r="J307" s="12">
        <f t="shared" si="205"/>
        <v>101.3</v>
      </c>
      <c r="K307" s="5">
        <f t="shared" si="211"/>
        <v>101.0984263372235</v>
      </c>
      <c r="L307" s="41">
        <v>7</v>
      </c>
      <c r="M307" s="12">
        <f t="shared" si="206"/>
        <v>1.9439</v>
      </c>
      <c r="N307" s="14">
        <f t="shared" si="212"/>
        <v>10</v>
      </c>
      <c r="O307" s="5">
        <f t="shared" si="213"/>
        <v>1.4535110095974548</v>
      </c>
      <c r="P307" s="48">
        <v>9.3000000000000007</v>
      </c>
      <c r="Q307" s="10">
        <f t="shared" si="199"/>
        <v>0.70339577888790661</v>
      </c>
      <c r="R307" s="5">
        <f t="shared" si="200"/>
        <v>22.864500471356592</v>
      </c>
      <c r="S307" s="6">
        <f t="shared" si="201"/>
        <v>28.515175895933016</v>
      </c>
      <c r="T307" s="5">
        <f t="shared" si="214"/>
        <v>0.73247887893035324</v>
      </c>
      <c r="U307" s="41">
        <v>44</v>
      </c>
      <c r="V307" s="5">
        <f t="shared" si="215"/>
        <v>2.2668802885808801</v>
      </c>
      <c r="W307" s="7">
        <f t="shared" si="216"/>
        <v>0.99742732697558723</v>
      </c>
      <c r="X307" s="7">
        <f t="shared" si="217"/>
        <v>1.269452961605293</v>
      </c>
      <c r="Y307" s="7">
        <f t="shared" si="218"/>
        <v>0.20018020308725412</v>
      </c>
      <c r="Z307" s="8">
        <v>0.23</v>
      </c>
      <c r="AA307" s="6">
        <f t="shared" si="219"/>
        <v>17.605665362944578</v>
      </c>
      <c r="AB307" s="6">
        <f t="shared" si="202"/>
        <v>5.2878392767474187</v>
      </c>
      <c r="AC307" s="18">
        <f t="shared" si="220"/>
        <v>-0.59341194567807209</v>
      </c>
      <c r="AD307" s="19">
        <f t="shared" si="207"/>
        <v>5.1126193528767114</v>
      </c>
      <c r="AE307" s="19">
        <f t="shared" si="221"/>
        <v>-0.20649970086215499</v>
      </c>
      <c r="AF307" s="19">
        <f t="shared" si="222"/>
        <v>-11.831561330115488</v>
      </c>
      <c r="AG307" s="20">
        <f t="shared" si="223"/>
        <v>1.7307001119494136</v>
      </c>
      <c r="AH307" s="19">
        <f t="shared" si="224"/>
        <v>99.161812017520504</v>
      </c>
      <c r="AI307" s="19">
        <f t="shared" si="225"/>
        <v>13.2215749356694</v>
      </c>
      <c r="AJ307" s="19">
        <f t="shared" si="226"/>
        <v>1.0112063733112433</v>
      </c>
      <c r="AK307" s="21">
        <f t="shared" si="208"/>
        <v>907.6136399726654</v>
      </c>
      <c r="AL307" s="19">
        <f t="shared" si="227"/>
        <v>15.502040970733127</v>
      </c>
      <c r="AM307" s="19">
        <f t="shared" si="228"/>
        <v>37.999967878375557</v>
      </c>
      <c r="AN307" s="22">
        <f t="shared" si="229"/>
        <v>2.4549604999999999</v>
      </c>
      <c r="AO307" s="23">
        <f t="shared" si="230"/>
        <v>0.14086740081928015</v>
      </c>
      <c r="AP307" s="23">
        <f t="shared" si="231"/>
        <v>8.4603682051282054E-3</v>
      </c>
      <c r="AQ307" s="23">
        <f t="shared" si="203"/>
        <v>1.2641429237804921E-2</v>
      </c>
      <c r="AR307" s="24">
        <f t="shared" si="232"/>
        <v>0.917650149290409</v>
      </c>
      <c r="AS307" s="24">
        <f t="shared" si="233"/>
        <v>5.5113234867219446E-2</v>
      </c>
      <c r="AT307" s="25">
        <f t="shared" si="234"/>
        <v>12.317826086197158</v>
      </c>
      <c r="AU307" s="25">
        <f t="shared" si="239"/>
        <v>-0.24500000000000002</v>
      </c>
      <c r="AV307" s="25">
        <f t="shared" si="235"/>
        <v>12.562826086197157</v>
      </c>
      <c r="AW307" s="23">
        <f t="shared" si="236"/>
        <v>4.4692856461828132</v>
      </c>
      <c r="AX307" s="24">
        <f t="shared" si="237"/>
        <v>4.6959123104051033</v>
      </c>
      <c r="AY307" s="24">
        <f t="shared" si="204"/>
        <v>0.31268757793247171</v>
      </c>
      <c r="AZ307" s="15"/>
      <c r="BB307" s="35">
        <f t="shared" si="238"/>
        <v>5.0085998883375753</v>
      </c>
    </row>
    <row r="308" spans="1:54" ht="15.75" thickBot="1" x14ac:dyDescent="0.3">
      <c r="A308" s="31">
        <v>299</v>
      </c>
      <c r="B308" s="32">
        <f t="shared" si="240"/>
        <v>25</v>
      </c>
      <c r="C308" s="32">
        <v>299</v>
      </c>
      <c r="D308" s="3">
        <f t="shared" si="209"/>
        <v>-34</v>
      </c>
      <c r="E308" s="4">
        <f t="shared" si="210"/>
        <v>20</v>
      </c>
      <c r="F308" s="48">
        <v>19</v>
      </c>
      <c r="G308" s="48">
        <v>28.6</v>
      </c>
      <c r="H308" s="48">
        <v>9.5</v>
      </c>
      <c r="I308" s="42">
        <v>1013</v>
      </c>
      <c r="J308" s="12">
        <f t="shared" si="205"/>
        <v>101.3</v>
      </c>
      <c r="K308" s="5">
        <f t="shared" si="211"/>
        <v>101.0984263372235</v>
      </c>
      <c r="L308" s="41">
        <v>6</v>
      </c>
      <c r="M308" s="12">
        <f t="shared" si="206"/>
        <v>1.6661999999999999</v>
      </c>
      <c r="N308" s="14">
        <f t="shared" si="212"/>
        <v>10</v>
      </c>
      <c r="O308" s="5">
        <f t="shared" si="213"/>
        <v>1.2458665796549611</v>
      </c>
      <c r="P308" s="48">
        <v>8.8000000000000007</v>
      </c>
      <c r="Q308" s="10">
        <f t="shared" si="199"/>
        <v>0.66391135154511183</v>
      </c>
      <c r="R308" s="5">
        <f t="shared" si="200"/>
        <v>22.229088240374878</v>
      </c>
      <c r="S308" s="6">
        <f t="shared" si="201"/>
        <v>28.663192937217062</v>
      </c>
      <c r="T308" s="5">
        <f t="shared" si="214"/>
        <v>0.6969618367443372</v>
      </c>
      <c r="U308" s="41">
        <v>56</v>
      </c>
      <c r="V308" s="5">
        <f t="shared" si="215"/>
        <v>2.1973935014182744</v>
      </c>
      <c r="W308" s="7">
        <f t="shared" si="216"/>
        <v>1.2305403607942338</v>
      </c>
      <c r="X308" s="7">
        <f t="shared" si="217"/>
        <v>0.9668531406240406</v>
      </c>
      <c r="Y308" s="7">
        <f t="shared" si="218"/>
        <v>0.18469838677088066</v>
      </c>
      <c r="Z308" s="8">
        <v>0.23</v>
      </c>
      <c r="AA308" s="6">
        <f t="shared" si="219"/>
        <v>17.116397945088657</v>
      </c>
      <c r="AB308" s="6">
        <f t="shared" si="202"/>
        <v>4.6305213483939136</v>
      </c>
      <c r="AC308" s="18">
        <f t="shared" si="220"/>
        <v>-0.59341194567807209</v>
      </c>
      <c r="AD308" s="19">
        <f t="shared" si="207"/>
        <v>5.1298335594520541</v>
      </c>
      <c r="AE308" s="19">
        <f t="shared" si="221"/>
        <v>-0.21255165659806338</v>
      </c>
      <c r="AF308" s="19">
        <f t="shared" si="222"/>
        <v>-12.17831285158303</v>
      </c>
      <c r="AG308" s="20">
        <f t="shared" si="223"/>
        <v>1.7350468607524425</v>
      </c>
      <c r="AH308" s="19">
        <f t="shared" si="224"/>
        <v>99.410862378537601</v>
      </c>
      <c r="AI308" s="19">
        <f t="shared" si="225"/>
        <v>13.25478165047168</v>
      </c>
      <c r="AJ308" s="19">
        <f t="shared" si="226"/>
        <v>1.0117554270251052</v>
      </c>
      <c r="AK308" s="21">
        <f t="shared" si="208"/>
        <v>912.32489569516497</v>
      </c>
      <c r="AL308" s="19">
        <f t="shared" si="227"/>
        <v>15.582509218473419</v>
      </c>
      <c r="AM308" s="19">
        <f t="shared" si="228"/>
        <v>38.197218732965169</v>
      </c>
      <c r="AN308" s="22">
        <f t="shared" si="229"/>
        <v>2.4561409999999997</v>
      </c>
      <c r="AO308" s="23">
        <f t="shared" si="230"/>
        <v>0.13708267718742603</v>
      </c>
      <c r="AP308" s="23">
        <f t="shared" si="231"/>
        <v>8.6830094736842101E-3</v>
      </c>
      <c r="AQ308" s="23">
        <f t="shared" si="203"/>
        <v>1.2361085720475005E-2</v>
      </c>
      <c r="AR308" s="24">
        <f t="shared" si="232"/>
        <v>0.91728603803898545</v>
      </c>
      <c r="AS308" s="24">
        <f t="shared" si="233"/>
        <v>5.8102187101882342E-2</v>
      </c>
      <c r="AT308" s="25">
        <f t="shared" si="234"/>
        <v>12.485876596694744</v>
      </c>
      <c r="AU308" s="25">
        <f t="shared" si="239"/>
        <v>-1.3999999999999952E-2</v>
      </c>
      <c r="AV308" s="25">
        <f t="shared" si="235"/>
        <v>12.499876596694744</v>
      </c>
      <c r="AW308" s="23">
        <f t="shared" si="236"/>
        <v>3.8373713952411537</v>
      </c>
      <c r="AX308" s="24">
        <f t="shared" si="237"/>
        <v>4.6682834085495752</v>
      </c>
      <c r="AY308" s="24">
        <f t="shared" si="204"/>
        <v>0.21556925793166856</v>
      </c>
      <c r="AZ308" s="15"/>
      <c r="BB308" s="35">
        <f t="shared" si="238"/>
        <v>4.8838526664812436</v>
      </c>
    </row>
    <row r="309" spans="1:54" ht="15.75" thickBot="1" x14ac:dyDescent="0.3">
      <c r="A309" s="31">
        <v>300</v>
      </c>
      <c r="B309" s="32">
        <f t="shared" si="240"/>
        <v>26</v>
      </c>
      <c r="C309" s="32">
        <v>300</v>
      </c>
      <c r="D309" s="3">
        <f t="shared" si="209"/>
        <v>-34</v>
      </c>
      <c r="E309" s="4">
        <f t="shared" si="210"/>
        <v>20</v>
      </c>
      <c r="F309" s="48">
        <v>19.3</v>
      </c>
      <c r="G309" s="48">
        <v>30.4</v>
      </c>
      <c r="H309" s="48">
        <v>8.1999999999999993</v>
      </c>
      <c r="I309" s="42">
        <v>1013</v>
      </c>
      <c r="J309" s="12">
        <f t="shared" si="205"/>
        <v>101.3</v>
      </c>
      <c r="K309" s="5">
        <f t="shared" si="211"/>
        <v>101.0984263372235</v>
      </c>
      <c r="L309" s="41">
        <v>17</v>
      </c>
      <c r="M309" s="12">
        <f t="shared" si="206"/>
        <v>4.7209000000000003</v>
      </c>
      <c r="N309" s="14">
        <f t="shared" si="212"/>
        <v>10</v>
      </c>
      <c r="O309" s="5">
        <f t="shared" si="213"/>
        <v>3.5299553090223905</v>
      </c>
      <c r="P309" s="48">
        <v>10.8</v>
      </c>
      <c r="Q309" s="10">
        <f t="shared" si="199"/>
        <v>0.81277537602980687</v>
      </c>
      <c r="R309" s="5">
        <f t="shared" si="200"/>
        <v>25.200138966637695</v>
      </c>
      <c r="S309" s="6">
        <f t="shared" si="201"/>
        <v>28.809474379012979</v>
      </c>
      <c r="T309" s="5">
        <f t="shared" si="214"/>
        <v>0.83086804213768628</v>
      </c>
      <c r="U309" s="41">
        <v>47</v>
      </c>
      <c r="V309" s="5">
        <f t="shared" si="215"/>
        <v>2.2388583081993816</v>
      </c>
      <c r="W309" s="7">
        <f t="shared" si="216"/>
        <v>1.0522634048537094</v>
      </c>
      <c r="X309" s="7">
        <f t="shared" si="217"/>
        <v>1.1865949033456722</v>
      </c>
      <c r="Y309" s="7">
        <f t="shared" si="218"/>
        <v>0.19638815252517397</v>
      </c>
      <c r="Z309" s="8">
        <v>0.23</v>
      </c>
      <c r="AA309" s="6">
        <f t="shared" si="219"/>
        <v>19.404107004311026</v>
      </c>
      <c r="AB309" s="6">
        <f t="shared" si="202"/>
        <v>5.9027495986060199</v>
      </c>
      <c r="AC309" s="18">
        <f t="shared" si="220"/>
        <v>-0.59341194567807209</v>
      </c>
      <c r="AD309" s="19">
        <f t="shared" si="207"/>
        <v>5.1470477660273968</v>
      </c>
      <c r="AE309" s="19">
        <f t="shared" si="221"/>
        <v>-0.21854918231772694</v>
      </c>
      <c r="AF309" s="19">
        <f t="shared" si="222"/>
        <v>-12.521945762840913</v>
      </c>
      <c r="AG309" s="20">
        <f t="shared" si="223"/>
        <v>1.7393694934768322</v>
      </c>
      <c r="AH309" s="19">
        <f t="shared" si="224"/>
        <v>99.658530990030258</v>
      </c>
      <c r="AI309" s="19">
        <f t="shared" si="225"/>
        <v>13.287804132004034</v>
      </c>
      <c r="AJ309" s="19">
        <f t="shared" si="226"/>
        <v>1.0123019708819179</v>
      </c>
      <c r="AK309" s="21">
        <f t="shared" si="208"/>
        <v>916.98090877161883</v>
      </c>
      <c r="AL309" s="19">
        <f t="shared" si="227"/>
        <v>15.662033921819251</v>
      </c>
      <c r="AM309" s="19">
        <f t="shared" si="228"/>
        <v>38.392156688450136</v>
      </c>
      <c r="AN309" s="22">
        <f t="shared" si="229"/>
        <v>2.4554326999999998</v>
      </c>
      <c r="AO309" s="23">
        <f t="shared" si="230"/>
        <v>0.13934303289495684</v>
      </c>
      <c r="AP309" s="23">
        <f t="shared" si="231"/>
        <v>8.5480404145077717E-3</v>
      </c>
      <c r="AQ309" s="23">
        <f t="shared" si="203"/>
        <v>1.8807268633103856E-2</v>
      </c>
      <c r="AR309" s="24">
        <f t="shared" si="232"/>
        <v>0.88107978011178889</v>
      </c>
      <c r="AS309" s="24">
        <f t="shared" si="233"/>
        <v>5.4050105070404107E-2</v>
      </c>
      <c r="AT309" s="25">
        <f t="shared" si="234"/>
        <v>13.501357405705006</v>
      </c>
      <c r="AU309" s="25">
        <f t="shared" si="239"/>
        <v>-0.11200000000000011</v>
      </c>
      <c r="AV309" s="25">
        <f t="shared" si="235"/>
        <v>13.613357405705006</v>
      </c>
      <c r="AW309" s="23">
        <f t="shared" si="236"/>
        <v>10.861400950838124</v>
      </c>
      <c r="AX309" s="24">
        <f t="shared" si="237"/>
        <v>4.8848636534007879</v>
      </c>
      <c r="AY309" s="24">
        <f t="shared" si="204"/>
        <v>0.69660224092541423</v>
      </c>
      <c r="AZ309" s="15"/>
      <c r="BB309" s="35">
        <f t="shared" si="238"/>
        <v>5.5814658943262021</v>
      </c>
    </row>
    <row r="310" spans="1:54" ht="15.75" thickBot="1" x14ac:dyDescent="0.3">
      <c r="A310" s="31">
        <v>301</v>
      </c>
      <c r="B310" s="32">
        <f t="shared" si="240"/>
        <v>27</v>
      </c>
      <c r="C310" s="32">
        <v>301</v>
      </c>
      <c r="D310" s="3">
        <f t="shared" si="209"/>
        <v>-34</v>
      </c>
      <c r="E310" s="4">
        <f t="shared" si="210"/>
        <v>20</v>
      </c>
      <c r="F310" s="48">
        <v>17.399999999999999</v>
      </c>
      <c r="G310" s="48">
        <v>27.3</v>
      </c>
      <c r="H310" s="48">
        <v>7.5</v>
      </c>
      <c r="I310" s="42">
        <v>1013</v>
      </c>
      <c r="J310" s="12">
        <f t="shared" si="205"/>
        <v>101.3</v>
      </c>
      <c r="K310" s="5">
        <f t="shared" si="211"/>
        <v>101.0984263372235</v>
      </c>
      <c r="L310" s="41">
        <v>16</v>
      </c>
      <c r="M310" s="12">
        <f t="shared" si="206"/>
        <v>4.4432</v>
      </c>
      <c r="N310" s="14">
        <f t="shared" si="212"/>
        <v>10</v>
      </c>
      <c r="O310" s="5">
        <f t="shared" si="213"/>
        <v>3.3223108790798968</v>
      </c>
      <c r="P310" s="48">
        <v>3.8</v>
      </c>
      <c r="Q310" s="10">
        <f t="shared" si="199"/>
        <v>0.28527175837051505</v>
      </c>
      <c r="R310" s="5">
        <f t="shared" si="200"/>
        <v>15.14974951394581</v>
      </c>
      <c r="S310" s="6">
        <f t="shared" si="201"/>
        <v>28.95398163523663</v>
      </c>
      <c r="T310" s="5">
        <f t="shared" si="214"/>
        <v>0.35636785301185736</v>
      </c>
      <c r="U310" s="41">
        <v>27</v>
      </c>
      <c r="V310" s="5">
        <f t="shared" si="215"/>
        <v>1.9873973368711071</v>
      </c>
      <c r="W310" s="7">
        <f t="shared" si="216"/>
        <v>0.53659728095519899</v>
      </c>
      <c r="X310" s="7">
        <f t="shared" si="217"/>
        <v>1.450800055915908</v>
      </c>
      <c r="Y310" s="7">
        <f t="shared" si="218"/>
        <v>0.23744607902804546</v>
      </c>
      <c r="Z310" s="8">
        <v>0.23</v>
      </c>
      <c r="AA310" s="6">
        <f t="shared" si="219"/>
        <v>11.665307125738273</v>
      </c>
      <c r="AB310" s="6">
        <f t="shared" si="202"/>
        <v>2.977311663805037</v>
      </c>
      <c r="AC310" s="18">
        <f t="shared" si="220"/>
        <v>-0.59341194567807209</v>
      </c>
      <c r="AD310" s="19">
        <f t="shared" si="207"/>
        <v>5.1642619726027394</v>
      </c>
      <c r="AE310" s="19">
        <f t="shared" si="221"/>
        <v>-0.22449024869039894</v>
      </c>
      <c r="AF310" s="19">
        <f t="shared" si="222"/>
        <v>-12.862343791802115</v>
      </c>
      <c r="AG310" s="20">
        <f t="shared" si="223"/>
        <v>1.743666599384609</v>
      </c>
      <c r="AH310" s="19">
        <f t="shared" si="224"/>
        <v>99.904737022666609</v>
      </c>
      <c r="AI310" s="19">
        <f t="shared" si="225"/>
        <v>13.320631603022214</v>
      </c>
      <c r="AJ310" s="19">
        <f t="shared" si="226"/>
        <v>1.0128458420234625</v>
      </c>
      <c r="AK310" s="21">
        <f t="shared" si="208"/>
        <v>921.58045103999791</v>
      </c>
      <c r="AL310" s="19">
        <f t="shared" si="227"/>
        <v>15.740594103763165</v>
      </c>
      <c r="AM310" s="19">
        <f t="shared" si="228"/>
        <v>38.584730324142633</v>
      </c>
      <c r="AN310" s="22">
        <f t="shared" si="229"/>
        <v>2.4599186</v>
      </c>
      <c r="AO310" s="23">
        <f t="shared" si="230"/>
        <v>0.12554481112752489</v>
      </c>
      <c r="AP310" s="23">
        <f t="shared" si="231"/>
        <v>9.4814471264367817E-3</v>
      </c>
      <c r="AQ310" s="23">
        <f t="shared" si="203"/>
        <v>2.0191554205214571E-2</v>
      </c>
      <c r="AR310" s="24">
        <f t="shared" si="232"/>
        <v>0.8614515041656623</v>
      </c>
      <c r="AS310" s="24">
        <f t="shared" si="233"/>
        <v>6.5058896623290424E-2</v>
      </c>
      <c r="AT310" s="25">
        <f t="shared" si="234"/>
        <v>8.6879954619332374</v>
      </c>
      <c r="AU310" s="25">
        <f t="shared" si="239"/>
        <v>-0.58100000000000007</v>
      </c>
      <c r="AV310" s="25">
        <f t="shared" si="235"/>
        <v>9.2689954619332369</v>
      </c>
      <c r="AW310" s="23">
        <f t="shared" si="236"/>
        <v>10.289331697081581</v>
      </c>
      <c r="AX310" s="24">
        <f t="shared" si="237"/>
        <v>3.2459570340201847</v>
      </c>
      <c r="AY310" s="24">
        <f t="shared" si="204"/>
        <v>0.9711837899291792</v>
      </c>
      <c r="AZ310" s="15"/>
      <c r="BB310" s="35">
        <f t="shared" si="238"/>
        <v>4.2171408239493635</v>
      </c>
    </row>
    <row r="311" spans="1:54" ht="15.75" thickBot="1" x14ac:dyDescent="0.3">
      <c r="A311" s="31">
        <v>302</v>
      </c>
      <c r="B311" s="32">
        <f t="shared" si="240"/>
        <v>28</v>
      </c>
      <c r="C311" s="32">
        <v>302</v>
      </c>
      <c r="D311" s="3">
        <f t="shared" si="209"/>
        <v>-34</v>
      </c>
      <c r="E311" s="4">
        <f t="shared" si="210"/>
        <v>20</v>
      </c>
      <c r="F311" s="48">
        <v>11</v>
      </c>
      <c r="G311" s="48">
        <v>17.8</v>
      </c>
      <c r="H311" s="48">
        <v>4.2</v>
      </c>
      <c r="I311" s="42">
        <v>1013</v>
      </c>
      <c r="J311" s="12">
        <f t="shared" si="205"/>
        <v>101.3</v>
      </c>
      <c r="K311" s="5">
        <f t="shared" si="211"/>
        <v>101.0984263372235</v>
      </c>
      <c r="L311" s="41">
        <v>17</v>
      </c>
      <c r="M311" s="12">
        <f t="shared" si="206"/>
        <v>4.7209000000000003</v>
      </c>
      <c r="N311" s="14">
        <f t="shared" si="212"/>
        <v>10</v>
      </c>
      <c r="O311" s="5">
        <f t="shared" si="213"/>
        <v>3.5299553090223905</v>
      </c>
      <c r="P311" s="48">
        <v>11.3</v>
      </c>
      <c r="Q311" s="10">
        <f t="shared" si="199"/>
        <v>0.84623574659192147</v>
      </c>
      <c r="R311" s="5">
        <f t="shared" si="200"/>
        <v>26.100070875670799</v>
      </c>
      <c r="S311" s="6">
        <f t="shared" si="201"/>
        <v>29.096676766584523</v>
      </c>
      <c r="T311" s="5">
        <f t="shared" si="214"/>
        <v>0.8609663232270085</v>
      </c>
      <c r="U311" s="41">
        <v>33</v>
      </c>
      <c r="V311" s="5">
        <f t="shared" si="215"/>
        <v>1.312714202485765</v>
      </c>
      <c r="W311" s="7">
        <f t="shared" si="216"/>
        <v>0.43319568682030246</v>
      </c>
      <c r="X311" s="7">
        <f t="shared" si="217"/>
        <v>0.87951851566546257</v>
      </c>
      <c r="Y311" s="7">
        <f t="shared" si="218"/>
        <v>0.24785535576237799</v>
      </c>
      <c r="Z311" s="8">
        <v>0.23</v>
      </c>
      <c r="AA311" s="6">
        <f t="shared" si="219"/>
        <v>20.097054574266515</v>
      </c>
      <c r="AB311" s="6">
        <f t="shared" si="202"/>
        <v>6.8442662754138972</v>
      </c>
      <c r="AC311" s="18">
        <f t="shared" si="220"/>
        <v>-0.59341194567807209</v>
      </c>
      <c r="AD311" s="19">
        <f t="shared" si="207"/>
        <v>5.1814761791780812</v>
      </c>
      <c r="AE311" s="19">
        <f t="shared" si="221"/>
        <v>-0.23037282034444403</v>
      </c>
      <c r="AF311" s="19">
        <f t="shared" si="222"/>
        <v>-13.199390320262191</v>
      </c>
      <c r="AG311" s="20">
        <f t="shared" si="223"/>
        <v>1.7479367268781776</v>
      </c>
      <c r="AH311" s="19">
        <f t="shared" si="224"/>
        <v>100.14939730603086</v>
      </c>
      <c r="AI311" s="19">
        <f t="shared" si="225"/>
        <v>13.353252974137449</v>
      </c>
      <c r="AJ311" s="19">
        <f t="shared" si="226"/>
        <v>1.0133868772693824</v>
      </c>
      <c r="AK311" s="21">
        <f t="shared" si="208"/>
        <v>926.12231492474814</v>
      </c>
      <c r="AL311" s="19">
        <f t="shared" si="227"/>
        <v>15.818169138914699</v>
      </c>
      <c r="AM311" s="19">
        <f t="shared" si="228"/>
        <v>38.774889081269357</v>
      </c>
      <c r="AN311" s="22">
        <f t="shared" si="229"/>
        <v>2.4750289999999997</v>
      </c>
      <c r="AO311" s="23">
        <f t="shared" si="230"/>
        <v>8.7254673735272834E-2</v>
      </c>
      <c r="AP311" s="23">
        <f t="shared" si="231"/>
        <v>1.4997925454545454E-2</v>
      </c>
      <c r="AQ311" s="23">
        <f t="shared" si="203"/>
        <v>3.2998207692627679E-2</v>
      </c>
      <c r="AR311" s="24">
        <f t="shared" si="232"/>
        <v>0.72559320574441066</v>
      </c>
      <c r="AS311" s="24">
        <f t="shared" si="233"/>
        <v>0.12471988426770209</v>
      </c>
      <c r="AT311" s="25">
        <f t="shared" si="234"/>
        <v>13.252788298852618</v>
      </c>
      <c r="AU311" s="25">
        <f t="shared" si="239"/>
        <v>-0.3849999999999999</v>
      </c>
      <c r="AV311" s="25">
        <f t="shared" si="235"/>
        <v>13.637788298852618</v>
      </c>
      <c r="AW311" s="23">
        <f t="shared" si="236"/>
        <v>11.178605834342546</v>
      </c>
      <c r="AX311" s="24">
        <f t="shared" si="237"/>
        <v>3.9981295294027199</v>
      </c>
      <c r="AY311" s="24">
        <f t="shared" si="204"/>
        <v>1.2262198120460599</v>
      </c>
      <c r="AZ311" s="15"/>
      <c r="BB311" s="35">
        <f t="shared" si="238"/>
        <v>5.2243493414487796</v>
      </c>
    </row>
    <row r="312" spans="1:54" ht="15.75" thickBot="1" x14ac:dyDescent="0.3">
      <c r="A312" s="31">
        <v>303</v>
      </c>
      <c r="B312" s="32">
        <f t="shared" si="240"/>
        <v>29</v>
      </c>
      <c r="C312" s="32">
        <v>303</v>
      </c>
      <c r="D312" s="3">
        <f t="shared" si="209"/>
        <v>-34</v>
      </c>
      <c r="E312" s="4">
        <f t="shared" si="210"/>
        <v>20</v>
      </c>
      <c r="F312" s="48">
        <v>11.9</v>
      </c>
      <c r="G312" s="48">
        <v>17.8</v>
      </c>
      <c r="H312" s="48">
        <v>6.1</v>
      </c>
      <c r="I312" s="42">
        <v>1013</v>
      </c>
      <c r="J312" s="12">
        <f t="shared" si="205"/>
        <v>101.3</v>
      </c>
      <c r="K312" s="5">
        <f t="shared" si="211"/>
        <v>101.0984263372235</v>
      </c>
      <c r="L312" s="41">
        <v>15</v>
      </c>
      <c r="M312" s="12">
        <f t="shared" si="206"/>
        <v>4.1654999999999998</v>
      </c>
      <c r="N312" s="14">
        <f t="shared" si="212"/>
        <v>10</v>
      </c>
      <c r="O312" s="5">
        <f t="shared" si="213"/>
        <v>3.1146664491374034</v>
      </c>
      <c r="P312" s="48">
        <v>7.3</v>
      </c>
      <c r="Q312" s="10">
        <f t="shared" si="199"/>
        <v>0.54535986434565564</v>
      </c>
      <c r="R312" s="5">
        <f t="shared" si="200"/>
        <v>20.364960385093372</v>
      </c>
      <c r="S312" s="6">
        <f t="shared" si="201"/>
        <v>29.237522491911946</v>
      </c>
      <c r="T312" s="5">
        <f t="shared" si="214"/>
        <v>0.59032237264567933</v>
      </c>
      <c r="U312" s="41">
        <v>40</v>
      </c>
      <c r="V312" s="5">
        <f t="shared" si="215"/>
        <v>1.3933422503789294</v>
      </c>
      <c r="W312" s="7">
        <f t="shared" si="216"/>
        <v>0.55733690015157178</v>
      </c>
      <c r="X312" s="7">
        <f t="shared" si="217"/>
        <v>0.83600535022735767</v>
      </c>
      <c r="Y312" s="7">
        <f t="shared" si="218"/>
        <v>0.23548300022019958</v>
      </c>
      <c r="Z312" s="8">
        <v>0.23</v>
      </c>
      <c r="AA312" s="6">
        <f t="shared" si="219"/>
        <v>15.681019496521897</v>
      </c>
      <c r="AB312" s="6">
        <f t="shared" si="202"/>
        <v>4.5143515462548525</v>
      </c>
      <c r="AC312" s="18">
        <f t="shared" si="220"/>
        <v>-0.59341194567807209</v>
      </c>
      <c r="AD312" s="19">
        <f t="shared" si="207"/>
        <v>5.1986903857534239</v>
      </c>
      <c r="AE312" s="19">
        <f t="shared" si="221"/>
        <v>-0.23619485694012271</v>
      </c>
      <c r="AF312" s="19">
        <f t="shared" si="222"/>
        <v>-13.532968445365293</v>
      </c>
      <c r="AG312" s="20">
        <f t="shared" si="223"/>
        <v>1.7521783833752111</v>
      </c>
      <c r="AH312" s="19">
        <f t="shared" si="224"/>
        <v>100.39242632145513</v>
      </c>
      <c r="AI312" s="19">
        <f t="shared" si="225"/>
        <v>13.385656842860685</v>
      </c>
      <c r="AJ312" s="19">
        <f t="shared" si="226"/>
        <v>1.0139249131679307</v>
      </c>
      <c r="AK312" s="21">
        <f t="shared" si="208"/>
        <v>930.60531379894576</v>
      </c>
      <c r="AL312" s="19">
        <f t="shared" si="227"/>
        <v>15.894738759685994</v>
      </c>
      <c r="AM312" s="19">
        <f t="shared" si="228"/>
        <v>38.962583278134261</v>
      </c>
      <c r="AN312" s="22">
        <f t="shared" si="229"/>
        <v>2.4729041</v>
      </c>
      <c r="AO312" s="23">
        <f t="shared" si="230"/>
        <v>9.194617868757636E-2</v>
      </c>
      <c r="AP312" s="23">
        <f t="shared" si="231"/>
        <v>1.386362857142857E-2</v>
      </c>
      <c r="AQ312" s="23">
        <f t="shared" si="203"/>
        <v>2.854502535483721E-2</v>
      </c>
      <c r="AR312" s="24">
        <f t="shared" si="232"/>
        <v>0.76309452974850178</v>
      </c>
      <c r="AS312" s="24">
        <f t="shared" si="233"/>
        <v>0.1150592583218647</v>
      </c>
      <c r="AT312" s="25">
        <f t="shared" si="234"/>
        <v>11.166667950267044</v>
      </c>
      <c r="AU312" s="25">
        <f t="shared" si="239"/>
        <v>-1.3999999999999952E-2</v>
      </c>
      <c r="AV312" s="25">
        <f t="shared" si="235"/>
        <v>11.180667950267043</v>
      </c>
      <c r="AW312" s="23">
        <f t="shared" si="236"/>
        <v>9.8323388432959096</v>
      </c>
      <c r="AX312" s="24">
        <f t="shared" si="237"/>
        <v>3.4501566606578775</v>
      </c>
      <c r="AY312" s="24">
        <f t="shared" si="204"/>
        <v>0.94577420275960034</v>
      </c>
      <c r="AZ312" s="15"/>
      <c r="BB312" s="35">
        <f t="shared" si="238"/>
        <v>4.3959308634174779</v>
      </c>
    </row>
    <row r="313" spans="1:54" ht="15.75" thickBot="1" x14ac:dyDescent="0.3">
      <c r="A313" s="31">
        <v>304</v>
      </c>
      <c r="B313" s="32">
        <f t="shared" si="240"/>
        <v>30</v>
      </c>
      <c r="C313" s="32">
        <v>304</v>
      </c>
      <c r="D313" s="3">
        <f t="shared" si="209"/>
        <v>-34</v>
      </c>
      <c r="E313" s="4">
        <f t="shared" si="210"/>
        <v>20</v>
      </c>
      <c r="F313" s="48">
        <v>10.8</v>
      </c>
      <c r="G313" s="48">
        <v>22</v>
      </c>
      <c r="H313" s="48">
        <v>-0.5</v>
      </c>
      <c r="I313" s="42">
        <v>1013</v>
      </c>
      <c r="J313" s="12">
        <f t="shared" si="205"/>
        <v>101.3</v>
      </c>
      <c r="K313" s="5">
        <f t="shared" si="211"/>
        <v>101.0984263372235</v>
      </c>
      <c r="L313" s="41">
        <v>10</v>
      </c>
      <c r="M313" s="12">
        <f t="shared" si="206"/>
        <v>2.7770000000000001</v>
      </c>
      <c r="N313" s="14">
        <f t="shared" si="212"/>
        <v>10</v>
      </c>
      <c r="O313" s="5">
        <f t="shared" si="213"/>
        <v>2.0764442994249355</v>
      </c>
      <c r="P313" s="48">
        <v>10.3</v>
      </c>
      <c r="Q313" s="10">
        <f t="shared" si="199"/>
        <v>0.76763521773116217</v>
      </c>
      <c r="R313" s="5">
        <f t="shared" si="200"/>
        <v>24.812542249570939</v>
      </c>
      <c r="S313" s="6">
        <f t="shared" si="201"/>
        <v>29.376482198724752</v>
      </c>
      <c r="T313" s="5">
        <f t="shared" si="214"/>
        <v>0.79026355539516879</v>
      </c>
      <c r="U313" s="41">
        <v>27</v>
      </c>
      <c r="V313" s="5">
        <f t="shared" si="215"/>
        <v>1.2953641478483628</v>
      </c>
      <c r="W313" s="7">
        <f t="shared" si="216"/>
        <v>0.34974831991905797</v>
      </c>
      <c r="X313" s="7">
        <f t="shared" si="217"/>
        <v>0.94561582792930488</v>
      </c>
      <c r="Y313" s="7">
        <f t="shared" si="218"/>
        <v>0.2572046675807535</v>
      </c>
      <c r="Z313" s="8">
        <v>0.23</v>
      </c>
      <c r="AA313" s="6">
        <f t="shared" si="219"/>
        <v>19.105657532169623</v>
      </c>
      <c r="AB313" s="6">
        <f t="shared" si="202"/>
        <v>6.535035114083251</v>
      </c>
      <c r="AC313" s="18">
        <f t="shared" si="220"/>
        <v>-0.59341194567807209</v>
      </c>
      <c r="AD313" s="19">
        <f t="shared" si="207"/>
        <v>5.2159045923287666</v>
      </c>
      <c r="AE313" s="19">
        <f t="shared" si="221"/>
        <v>-0.24195431429789671</v>
      </c>
      <c r="AF313" s="19">
        <f t="shared" si="222"/>
        <v>-13.862961044251312</v>
      </c>
      <c r="AG313" s="20">
        <f t="shared" si="223"/>
        <v>1.7563900352964315</v>
      </c>
      <c r="AH313" s="19">
        <f t="shared" si="224"/>
        <v>100.63373620131921</v>
      </c>
      <c r="AI313" s="19">
        <f t="shared" si="225"/>
        <v>13.417831493509228</v>
      </c>
      <c r="AJ313" s="19">
        <f t="shared" si="226"/>
        <v>1.0144597860481155</v>
      </c>
      <c r="AK313" s="21">
        <f t="shared" si="208"/>
        <v>935.02828231824174</v>
      </c>
      <c r="AL313" s="19">
        <f t="shared" si="227"/>
        <v>15.97028306199557</v>
      </c>
      <c r="AM313" s="19">
        <f t="shared" si="228"/>
        <v>39.147764124100149</v>
      </c>
      <c r="AN313" s="22">
        <f t="shared" si="229"/>
        <v>2.4755012000000001</v>
      </c>
      <c r="AO313" s="23">
        <f t="shared" si="230"/>
        <v>8.6240307885802142E-2</v>
      </c>
      <c r="AP313" s="23">
        <f t="shared" si="231"/>
        <v>1.5275664814814814E-2</v>
      </c>
      <c r="AQ313" s="23">
        <f t="shared" si="203"/>
        <v>2.6060147637195229E-2</v>
      </c>
      <c r="AR313" s="24">
        <f t="shared" si="232"/>
        <v>0.76794263642271221</v>
      </c>
      <c r="AS313" s="24">
        <f t="shared" si="233"/>
        <v>0.13602495861369501</v>
      </c>
      <c r="AT313" s="25">
        <f t="shared" si="234"/>
        <v>12.570622418086373</v>
      </c>
      <c r="AU313" s="25">
        <f t="shared" si="239"/>
        <v>0.42699999999999999</v>
      </c>
      <c r="AV313" s="25">
        <f t="shared" si="235"/>
        <v>12.143622418086373</v>
      </c>
      <c r="AW313" s="23">
        <f t="shared" si="236"/>
        <v>6.5802812305719787</v>
      </c>
      <c r="AX313" s="24">
        <f t="shared" si="237"/>
        <v>3.7671585113621435</v>
      </c>
      <c r="AY313" s="24">
        <f t="shared" si="204"/>
        <v>0.84640416233348204</v>
      </c>
      <c r="AZ313" s="15"/>
      <c r="BB313" s="35">
        <f t="shared" si="238"/>
        <v>4.6135626736956254</v>
      </c>
    </row>
    <row r="314" spans="1:54" ht="15.75" thickBot="1" x14ac:dyDescent="0.3">
      <c r="A314" s="31">
        <v>305</v>
      </c>
      <c r="B314" s="32">
        <f t="shared" si="240"/>
        <v>31</v>
      </c>
      <c r="C314" s="32">
        <v>305</v>
      </c>
      <c r="D314" s="3">
        <f t="shared" si="209"/>
        <v>-34</v>
      </c>
      <c r="E314" s="4">
        <f t="shared" si="210"/>
        <v>20</v>
      </c>
      <c r="F314" s="48">
        <v>18</v>
      </c>
      <c r="G314" s="48">
        <v>30.6</v>
      </c>
      <c r="H314" s="48">
        <v>5.5</v>
      </c>
      <c r="I314" s="42">
        <v>1013</v>
      </c>
      <c r="J314" s="12">
        <f t="shared" si="205"/>
        <v>101.3</v>
      </c>
      <c r="K314" s="5">
        <f t="shared" si="211"/>
        <v>101.0984263372235</v>
      </c>
      <c r="L314" s="41">
        <v>14</v>
      </c>
      <c r="M314" s="12">
        <f t="shared" si="206"/>
        <v>3.8877999999999999</v>
      </c>
      <c r="N314" s="14">
        <f t="shared" si="212"/>
        <v>10</v>
      </c>
      <c r="O314" s="5">
        <f t="shared" si="213"/>
        <v>2.9070220191949097</v>
      </c>
      <c r="P314" s="48">
        <v>11.6</v>
      </c>
      <c r="Q314" s="10">
        <f t="shared" si="199"/>
        <v>0.86246860729172969</v>
      </c>
      <c r="R314" s="5">
        <f t="shared" si="200"/>
        <v>26.793206574020662</v>
      </c>
      <c r="S314" s="6">
        <f t="shared" si="201"/>
        <v>29.51351995274284</v>
      </c>
      <c r="T314" s="5">
        <f t="shared" si="214"/>
        <v>0.87556811023709702</v>
      </c>
      <c r="U314" s="41">
        <v>30</v>
      </c>
      <c r="V314" s="5">
        <f t="shared" si="215"/>
        <v>2.0639893612574212</v>
      </c>
      <c r="W314" s="7">
        <f t="shared" si="216"/>
        <v>0.61919680837722635</v>
      </c>
      <c r="X314" s="7">
        <f t="shared" si="217"/>
        <v>1.4447925528801948</v>
      </c>
      <c r="Y314" s="7">
        <f t="shared" si="218"/>
        <v>0.22983531671087309</v>
      </c>
      <c r="Z314" s="8">
        <v>0.23</v>
      </c>
      <c r="AA314" s="6">
        <f t="shared" si="219"/>
        <v>20.63076906199591</v>
      </c>
      <c r="AB314" s="6">
        <f t="shared" si="202"/>
        <v>7.1737911584599665</v>
      </c>
      <c r="AC314" s="18">
        <f t="shared" si="220"/>
        <v>-0.59341194567807209</v>
      </c>
      <c r="AD314" s="19">
        <f t="shared" si="207"/>
        <v>5.2331187989041092</v>
      </c>
      <c r="AE314" s="19">
        <f t="shared" si="221"/>
        <v>-0.24764914558084872</v>
      </c>
      <c r="AF314" s="19">
        <f t="shared" si="222"/>
        <v>-14.189250841803533</v>
      </c>
      <c r="AG314" s="20">
        <f t="shared" si="223"/>
        <v>1.7605701081725935</v>
      </c>
      <c r="AH314" s="19">
        <f t="shared" si="224"/>
        <v>100.87323673518041</v>
      </c>
      <c r="AI314" s="19">
        <f t="shared" si="225"/>
        <v>13.449764898024055</v>
      </c>
      <c r="AJ314" s="19">
        <f t="shared" si="226"/>
        <v>1.0149913320732249</v>
      </c>
      <c r="AK314" s="21">
        <f t="shared" si="208"/>
        <v>939.39007672526054</v>
      </c>
      <c r="AL314" s="19">
        <f t="shared" si="227"/>
        <v>16.044782510467453</v>
      </c>
      <c r="AM314" s="19">
        <f t="shared" si="228"/>
        <v>39.33038373233321</v>
      </c>
      <c r="AN314" s="22">
        <f t="shared" si="229"/>
        <v>2.4585019999999997</v>
      </c>
      <c r="AO314" s="23">
        <f t="shared" si="230"/>
        <v>0.12977103812696739</v>
      </c>
      <c r="AP314" s="23">
        <f t="shared" si="231"/>
        <v>9.1653988888888895E-3</v>
      </c>
      <c r="AQ314" s="23">
        <f t="shared" si="203"/>
        <v>1.822436445968844E-2</v>
      </c>
      <c r="AR314" s="24">
        <f t="shared" si="232"/>
        <v>0.87685857708304471</v>
      </c>
      <c r="AS314" s="24">
        <f t="shared" si="233"/>
        <v>6.1930294648999441E-2</v>
      </c>
      <c r="AT314" s="25">
        <f t="shared" si="234"/>
        <v>13.456977903535943</v>
      </c>
      <c r="AU314" s="25">
        <f t="shared" si="239"/>
        <v>0.30099999999999993</v>
      </c>
      <c r="AV314" s="25">
        <f t="shared" si="235"/>
        <v>13.155977903535943</v>
      </c>
      <c r="AW314" s="23">
        <f t="shared" si="236"/>
        <v>8.9846147571271242</v>
      </c>
      <c r="AX314" s="24">
        <f t="shared" si="237"/>
        <v>4.6922605979700265</v>
      </c>
      <c r="AY314" s="24">
        <f t="shared" si="204"/>
        <v>0.80391123997498448</v>
      </c>
      <c r="AZ314" s="15"/>
      <c r="BB314" s="35">
        <f t="shared" si="238"/>
        <v>5.4961718379450106</v>
      </c>
    </row>
    <row r="315" spans="1:54" ht="15.75" thickBot="1" x14ac:dyDescent="0.3">
      <c r="A315" s="31">
        <v>306</v>
      </c>
      <c r="B315" s="32">
        <v>1</v>
      </c>
      <c r="C315" s="32">
        <v>306</v>
      </c>
      <c r="D315" s="3">
        <f t="shared" si="209"/>
        <v>-34</v>
      </c>
      <c r="E315" s="4">
        <f t="shared" si="210"/>
        <v>20</v>
      </c>
      <c r="F315" s="48">
        <v>15.1</v>
      </c>
      <c r="G315" s="48">
        <v>22.8</v>
      </c>
      <c r="H315" s="48">
        <v>7.4</v>
      </c>
      <c r="I315" s="42">
        <v>1013</v>
      </c>
      <c r="J315" s="12">
        <f t="shared" si="205"/>
        <v>101.3</v>
      </c>
      <c r="K315" s="5">
        <f t="shared" si="211"/>
        <v>101.0984263372235</v>
      </c>
      <c r="L315" s="41">
        <v>20</v>
      </c>
      <c r="M315" s="12">
        <f t="shared" si="206"/>
        <v>5.5540000000000003</v>
      </c>
      <c r="N315" s="14">
        <f t="shared" si="212"/>
        <v>10</v>
      </c>
      <c r="O315" s="5">
        <f t="shared" si="213"/>
        <v>4.1528885988498709</v>
      </c>
      <c r="P315" s="48">
        <v>11.8</v>
      </c>
      <c r="Q315" s="10">
        <f t="shared" si="199"/>
        <v>0.87527711213823112</v>
      </c>
      <c r="R315" s="5">
        <f t="shared" si="200"/>
        <v>27.168871057780656</v>
      </c>
      <c r="S315" s="6">
        <f t="shared" si="201"/>
        <v>29.64860050649839</v>
      </c>
      <c r="T315" s="5">
        <f t="shared" si="214"/>
        <v>0.88708961979385148</v>
      </c>
      <c r="U315" s="41">
        <v>46</v>
      </c>
      <c r="V315" s="5">
        <f t="shared" si="215"/>
        <v>1.7163565196098411</v>
      </c>
      <c r="W315" s="7">
        <f t="shared" si="216"/>
        <v>0.78952399902052695</v>
      </c>
      <c r="X315" s="7">
        <f t="shared" si="217"/>
        <v>0.9268325205893142</v>
      </c>
      <c r="Y315" s="7">
        <f t="shared" si="218"/>
        <v>0.21560277181222115</v>
      </c>
      <c r="Z315" s="8">
        <v>0.23</v>
      </c>
      <c r="AA315" s="6">
        <f t="shared" si="219"/>
        <v>20.920030714491105</v>
      </c>
      <c r="AB315" s="6">
        <f t="shared" si="202"/>
        <v>6.5015464421963864</v>
      </c>
      <c r="AC315" s="18">
        <f t="shared" si="220"/>
        <v>-0.59341194567807209</v>
      </c>
      <c r="AD315" s="19">
        <f t="shared" si="207"/>
        <v>5.2503330054794519</v>
      </c>
      <c r="AE315" s="19">
        <f t="shared" si="221"/>
        <v>-0.25327730252964875</v>
      </c>
      <c r="AF315" s="19">
        <f t="shared" si="222"/>
        <v>-14.511720481407002</v>
      </c>
      <c r="AG315" s="20">
        <f t="shared" si="223"/>
        <v>1.7647169868770003</v>
      </c>
      <c r="AH315" s="19">
        <f t="shared" si="224"/>
        <v>101.1108353830956</v>
      </c>
      <c r="AI315" s="19">
        <f t="shared" si="225"/>
        <v>13.481444717746081</v>
      </c>
      <c r="AJ315" s="19">
        <f t="shared" si="226"/>
        <v>1.0155193872957047</v>
      </c>
      <c r="AK315" s="21">
        <f t="shared" si="208"/>
        <v>943.68957512327268</v>
      </c>
      <c r="AL315" s="19">
        <f t="shared" si="227"/>
        <v>16.118217943105499</v>
      </c>
      <c r="AM315" s="19">
        <f t="shared" si="228"/>
        <v>39.510395131261184</v>
      </c>
      <c r="AN315" s="22">
        <f t="shared" si="229"/>
        <v>2.4653489</v>
      </c>
      <c r="AO315" s="23">
        <f t="shared" si="230"/>
        <v>0.11040805442649344</v>
      </c>
      <c r="AP315" s="23">
        <f t="shared" si="231"/>
        <v>1.0925641059602649E-2</v>
      </c>
      <c r="AQ315" s="23">
        <f t="shared" si="203"/>
        <v>2.6352450924729601E-2</v>
      </c>
      <c r="AR315" s="24">
        <f t="shared" si="232"/>
        <v>0.80730949438178612</v>
      </c>
      <c r="AS315" s="24">
        <f t="shared" si="233"/>
        <v>7.9888861419046664E-2</v>
      </c>
      <c r="AT315" s="25">
        <f t="shared" si="234"/>
        <v>14.41848427229472</v>
      </c>
      <c r="AU315" s="25">
        <f t="shared" si="239"/>
        <v>-0.32200000000000001</v>
      </c>
      <c r="AV315" s="25">
        <f t="shared" si="235"/>
        <v>14.740484272294719</v>
      </c>
      <c r="AW315" s="23">
        <f t="shared" si="236"/>
        <v>12.964272420967339</v>
      </c>
      <c r="AX315" s="24">
        <f t="shared" si="237"/>
        <v>4.8269569085369293</v>
      </c>
      <c r="AY315" s="24">
        <f t="shared" si="204"/>
        <v>0.9599213339633933</v>
      </c>
      <c r="AZ315" s="15"/>
      <c r="BB315" s="35">
        <f t="shared" si="238"/>
        <v>5.7868782425003227</v>
      </c>
    </row>
    <row r="316" spans="1:54" ht="15.75" thickBot="1" x14ac:dyDescent="0.3">
      <c r="A316" s="31">
        <v>307</v>
      </c>
      <c r="B316" s="32">
        <f t="shared" si="240"/>
        <v>2</v>
      </c>
      <c r="C316" s="32">
        <v>307</v>
      </c>
      <c r="D316" s="3">
        <f t="shared" si="209"/>
        <v>-34</v>
      </c>
      <c r="E316" s="4">
        <f t="shared" si="210"/>
        <v>20</v>
      </c>
      <c r="F316" s="48">
        <v>13.4</v>
      </c>
      <c r="G316" s="48">
        <v>19.5</v>
      </c>
      <c r="H316" s="48">
        <v>7.4</v>
      </c>
      <c r="I316" s="42">
        <v>1013</v>
      </c>
      <c r="J316" s="12">
        <f t="shared" si="205"/>
        <v>101.3</v>
      </c>
      <c r="K316" s="5">
        <f t="shared" si="211"/>
        <v>101.0984263372235</v>
      </c>
      <c r="L316" s="41">
        <v>19</v>
      </c>
      <c r="M316" s="12">
        <f t="shared" si="206"/>
        <v>5.2763</v>
      </c>
      <c r="N316" s="14">
        <f t="shared" si="212"/>
        <v>10</v>
      </c>
      <c r="O316" s="5">
        <f t="shared" si="213"/>
        <v>3.9452441689073772</v>
      </c>
      <c r="P316" s="48">
        <v>9.1</v>
      </c>
      <c r="Q316" s="10">
        <f t="shared" si="199"/>
        <v>0.6734326516119149</v>
      </c>
      <c r="R316" s="5">
        <f t="shared" si="200"/>
        <v>23.285452194111414</v>
      </c>
      <c r="S316" s="6">
        <f t="shared" si="201"/>
        <v>29.781689306937945</v>
      </c>
      <c r="T316" s="5">
        <f t="shared" si="214"/>
        <v>0.70552643901658152</v>
      </c>
      <c r="U316" s="41">
        <v>30</v>
      </c>
      <c r="V316" s="5">
        <f t="shared" si="215"/>
        <v>1.5374138829184687</v>
      </c>
      <c r="W316" s="7">
        <f t="shared" si="216"/>
        <v>0.46122416487554058</v>
      </c>
      <c r="X316" s="7">
        <f t="shared" si="217"/>
        <v>1.0761897180429281</v>
      </c>
      <c r="Y316" s="7">
        <f t="shared" si="218"/>
        <v>0.24492111889825063</v>
      </c>
      <c r="Z316" s="8">
        <v>0.23</v>
      </c>
      <c r="AA316" s="6">
        <f t="shared" si="219"/>
        <v>17.929798189465789</v>
      </c>
      <c r="AB316" s="6">
        <f t="shared" si="202"/>
        <v>5.7314679340360639</v>
      </c>
      <c r="AC316" s="18">
        <f t="shared" si="220"/>
        <v>-0.59341194567807209</v>
      </c>
      <c r="AD316" s="19">
        <f t="shared" si="207"/>
        <v>5.2675472120547937</v>
      </c>
      <c r="AE316" s="19">
        <f t="shared" si="221"/>
        <v>-0.258836736748356</v>
      </c>
      <c r="AF316" s="19">
        <f t="shared" si="222"/>
        <v>-14.830252598619538</v>
      </c>
      <c r="AG316" s="20">
        <f t="shared" si="223"/>
        <v>1.7688290159898368</v>
      </c>
      <c r="AH316" s="19">
        <f t="shared" si="224"/>
        <v>101.34643729649605</v>
      </c>
      <c r="AI316" s="19">
        <f t="shared" si="225"/>
        <v>13.512858306199472</v>
      </c>
      <c r="AJ316" s="19">
        <f t="shared" si="226"/>
        <v>1.0160437877133737</v>
      </c>
      <c r="AK316" s="21">
        <f t="shared" si="208"/>
        <v>947.92567771816391</v>
      </c>
      <c r="AL316" s="19">
        <f t="shared" si="227"/>
        <v>16.190570575426239</v>
      </c>
      <c r="AM316" s="19">
        <f t="shared" si="228"/>
        <v>39.687752274704089</v>
      </c>
      <c r="AN316" s="22">
        <f t="shared" si="229"/>
        <v>2.4693625999999997</v>
      </c>
      <c r="AO316" s="23">
        <f t="shared" si="230"/>
        <v>0.10024300673232435</v>
      </c>
      <c r="AP316" s="23">
        <f t="shared" si="231"/>
        <v>1.2311729850746269E-2</v>
      </c>
      <c r="AQ316" s="23">
        <f t="shared" si="203"/>
        <v>2.8826475187704939E-2</v>
      </c>
      <c r="AR316" s="24">
        <f t="shared" si="232"/>
        <v>0.77665924772545647</v>
      </c>
      <c r="AS316" s="24">
        <f t="shared" si="233"/>
        <v>9.5388388235528407E-2</v>
      </c>
      <c r="AT316" s="25">
        <f t="shared" si="234"/>
        <v>12.198330255429724</v>
      </c>
      <c r="AU316" s="25">
        <f t="shared" si="239"/>
        <v>-0.35000000000000003</v>
      </c>
      <c r="AV316" s="25">
        <f t="shared" si="235"/>
        <v>12.548330255429724</v>
      </c>
      <c r="AW316" s="23">
        <f t="shared" si="236"/>
        <v>12.389112882123657</v>
      </c>
      <c r="AX316" s="24">
        <f t="shared" si="237"/>
        <v>3.9466770641106477</v>
      </c>
      <c r="AY316" s="24">
        <f t="shared" si="204"/>
        <v>1.2718168047316039</v>
      </c>
      <c r="AZ316" s="15"/>
      <c r="BB316" s="35">
        <f t="shared" si="238"/>
        <v>5.218493868842252</v>
      </c>
    </row>
    <row r="317" spans="1:54" ht="15.75" thickBot="1" x14ac:dyDescent="0.3">
      <c r="A317" s="31">
        <v>308</v>
      </c>
      <c r="B317" s="32">
        <f t="shared" si="240"/>
        <v>3</v>
      </c>
      <c r="C317" s="32">
        <v>308</v>
      </c>
      <c r="D317" s="3">
        <f t="shared" si="209"/>
        <v>-34</v>
      </c>
      <c r="E317" s="4">
        <f t="shared" si="210"/>
        <v>20</v>
      </c>
      <c r="F317" s="48">
        <v>10.1</v>
      </c>
      <c r="G317" s="48">
        <v>15</v>
      </c>
      <c r="H317" s="48">
        <v>5.2</v>
      </c>
      <c r="I317" s="42">
        <v>1013</v>
      </c>
      <c r="J317" s="12">
        <f t="shared" si="205"/>
        <v>101.3</v>
      </c>
      <c r="K317" s="5">
        <f t="shared" si="211"/>
        <v>101.0984263372235</v>
      </c>
      <c r="L317" s="41">
        <v>15</v>
      </c>
      <c r="M317" s="12">
        <f t="shared" si="206"/>
        <v>4.1654999999999998</v>
      </c>
      <c r="N317" s="14">
        <f t="shared" si="212"/>
        <v>10</v>
      </c>
      <c r="O317" s="5">
        <f t="shared" si="213"/>
        <v>3.1146664491374034</v>
      </c>
      <c r="P317" s="48">
        <v>9.6</v>
      </c>
      <c r="Q317" s="10">
        <f t="shared" si="199"/>
        <v>0.70880132642389149</v>
      </c>
      <c r="R317" s="5">
        <f t="shared" si="200"/>
        <v>24.092867071835769</v>
      </c>
      <c r="S317" s="6">
        <f t="shared" si="201"/>
        <v>29.912752502003261</v>
      </c>
      <c r="T317" s="5">
        <f t="shared" si="214"/>
        <v>0.73734127843300479</v>
      </c>
      <c r="U317" s="41">
        <v>49</v>
      </c>
      <c r="V317" s="5">
        <f t="shared" si="215"/>
        <v>1.2362155774342281</v>
      </c>
      <c r="W317" s="7">
        <f t="shared" si="216"/>
        <v>0.60574563294277173</v>
      </c>
      <c r="X317" s="7">
        <f t="shared" si="217"/>
        <v>0.63046994449145632</v>
      </c>
      <c r="Y317" s="7">
        <f t="shared" si="218"/>
        <v>0.23103847281871309</v>
      </c>
      <c r="Z317" s="8">
        <v>0.23</v>
      </c>
      <c r="AA317" s="6">
        <f t="shared" si="219"/>
        <v>18.551507645313542</v>
      </c>
      <c r="AB317" s="6">
        <f t="shared" si="202"/>
        <v>5.3860895289802446</v>
      </c>
      <c r="AC317" s="18">
        <f t="shared" si="220"/>
        <v>-0.59341194567807209</v>
      </c>
      <c r="AD317" s="19">
        <f t="shared" si="207"/>
        <v>5.2847614186301364</v>
      </c>
      <c r="AE317" s="19">
        <f t="shared" si="221"/>
        <v>-0.26432540103920538</v>
      </c>
      <c r="AF317" s="19">
        <f t="shared" si="222"/>
        <v>-15.144729897649372</v>
      </c>
      <c r="AG317" s="20">
        <f t="shared" si="223"/>
        <v>1.7729045003005515</v>
      </c>
      <c r="AH317" s="19">
        <f t="shared" si="224"/>
        <v>101.57994534697178</v>
      </c>
      <c r="AI317" s="19">
        <f t="shared" si="225"/>
        <v>13.543992712929571</v>
      </c>
      <c r="AJ317" s="19">
        <f t="shared" si="226"/>
        <v>1.0165643693269417</v>
      </c>
      <c r="AK317" s="21">
        <f t="shared" si="208"/>
        <v>952.09730702789739</v>
      </c>
      <c r="AL317" s="19">
        <f t="shared" si="227"/>
        <v>16.261822004036489</v>
      </c>
      <c r="AM317" s="19">
        <f t="shared" si="228"/>
        <v>39.862410050644009</v>
      </c>
      <c r="AN317" s="22">
        <f t="shared" si="229"/>
        <v>2.4771538999999998</v>
      </c>
      <c r="AO317" s="23">
        <f t="shared" si="230"/>
        <v>8.2768822207309564E-2</v>
      </c>
      <c r="AP317" s="23">
        <f t="shared" si="231"/>
        <v>1.6334374257425743E-2</v>
      </c>
      <c r="AQ317" s="23">
        <f t="shared" si="203"/>
        <v>3.3632257596293347E-2</v>
      </c>
      <c r="AR317" s="24">
        <f t="shared" si="232"/>
        <v>0.71106575941529759</v>
      </c>
      <c r="AS317" s="24">
        <f t="shared" si="233"/>
        <v>0.14032837397200976</v>
      </c>
      <c r="AT317" s="25">
        <f t="shared" si="234"/>
        <v>13.165418116333298</v>
      </c>
      <c r="AU317" s="25">
        <f t="shared" si="239"/>
        <v>-0.32200000000000001</v>
      </c>
      <c r="AV317" s="25">
        <f t="shared" si="235"/>
        <v>13.487418116333297</v>
      </c>
      <c r="AW317" s="23">
        <f t="shared" si="236"/>
        <v>9.8948104631968334</v>
      </c>
      <c r="AX317" s="24">
        <f t="shared" si="237"/>
        <v>3.8715564686724466</v>
      </c>
      <c r="AY317" s="24">
        <f t="shared" si="204"/>
        <v>0.87542180630560151</v>
      </c>
      <c r="AZ317" s="15"/>
      <c r="BB317" s="35">
        <f t="shared" si="238"/>
        <v>4.7469782749780478</v>
      </c>
    </row>
    <row r="318" spans="1:54" ht="15.75" thickBot="1" x14ac:dyDescent="0.3">
      <c r="A318" s="31">
        <v>309</v>
      </c>
      <c r="B318" s="32">
        <f t="shared" si="240"/>
        <v>4</v>
      </c>
      <c r="C318" s="32">
        <v>309</v>
      </c>
      <c r="D318" s="3">
        <f t="shared" si="209"/>
        <v>-34</v>
      </c>
      <c r="E318" s="4">
        <f t="shared" si="210"/>
        <v>20</v>
      </c>
      <c r="F318" s="48">
        <v>8.8000000000000007</v>
      </c>
      <c r="G318" s="48">
        <v>20.399999999999999</v>
      </c>
      <c r="H318" s="48">
        <v>-2.9</v>
      </c>
      <c r="I318" s="42">
        <v>1013</v>
      </c>
      <c r="J318" s="12">
        <f t="shared" si="205"/>
        <v>101.3</v>
      </c>
      <c r="K318" s="5">
        <f t="shared" si="211"/>
        <v>101.0984263372235</v>
      </c>
      <c r="L318" s="41">
        <v>7</v>
      </c>
      <c r="M318" s="12">
        <f t="shared" si="206"/>
        <v>1.9439</v>
      </c>
      <c r="N318" s="14">
        <f t="shared" si="212"/>
        <v>10</v>
      </c>
      <c r="O318" s="5">
        <f t="shared" si="213"/>
        <v>1.4535110095974548</v>
      </c>
      <c r="P318" s="48">
        <v>10.4</v>
      </c>
      <c r="Q318" s="10">
        <f t="shared" si="199"/>
        <v>0.76612351006048662</v>
      </c>
      <c r="R318" s="5">
        <f t="shared" si="200"/>
        <v>25.344199595596706</v>
      </c>
      <c r="S318" s="6">
        <f t="shared" si="201"/>
        <v>30.041756946172185</v>
      </c>
      <c r="T318" s="5">
        <f t="shared" si="214"/>
        <v>0.78890374372445182</v>
      </c>
      <c r="U318" s="41">
        <v>40</v>
      </c>
      <c r="V318" s="5">
        <f t="shared" si="215"/>
        <v>1.132640825282782</v>
      </c>
      <c r="W318" s="7">
        <f t="shared" si="216"/>
        <v>0.4530563301131128</v>
      </c>
      <c r="X318" s="7">
        <f t="shared" si="217"/>
        <v>0.67958449516966923</v>
      </c>
      <c r="Y318" s="7">
        <f t="shared" si="218"/>
        <v>0.24576675708532042</v>
      </c>
      <c r="Z318" s="8">
        <v>0.23</v>
      </c>
      <c r="AA318" s="6">
        <f t="shared" si="219"/>
        <v>19.515033688609464</v>
      </c>
      <c r="AB318" s="6">
        <f t="shared" si="202"/>
        <v>6.0648259313222717</v>
      </c>
      <c r="AC318" s="18">
        <f t="shared" si="220"/>
        <v>-0.59341194567807209</v>
      </c>
      <c r="AD318" s="19">
        <f t="shared" si="207"/>
        <v>5.301975625205479</v>
      </c>
      <c r="AE318" s="19">
        <f t="shared" si="221"/>
        <v>-0.26974125078437372</v>
      </c>
      <c r="AF318" s="19">
        <f t="shared" si="222"/>
        <v>-15.455035230524521</v>
      </c>
      <c r="AG318" s="20">
        <f t="shared" si="223"/>
        <v>1.7769417054543801</v>
      </c>
      <c r="AH318" s="19">
        <f t="shared" si="224"/>
        <v>101.81126016331464</v>
      </c>
      <c r="AI318" s="19">
        <f t="shared" si="225"/>
        <v>13.574834688441952</v>
      </c>
      <c r="AJ318" s="19">
        <f t="shared" si="226"/>
        <v>1.017080968198808</v>
      </c>
      <c r="AK318" s="21">
        <f t="shared" si="208"/>
        <v>956.20340805887531</v>
      </c>
      <c r="AL318" s="19">
        <f t="shared" si="227"/>
        <v>16.331954209645591</v>
      </c>
      <c r="AM318" s="19">
        <f t="shared" si="228"/>
        <v>40.034324288608993</v>
      </c>
      <c r="AN318" s="22">
        <f t="shared" si="229"/>
        <v>2.4802231999999997</v>
      </c>
      <c r="AO318" s="23">
        <f t="shared" si="230"/>
        <v>7.6637430993945863E-2</v>
      </c>
      <c r="AP318" s="23">
        <f t="shared" si="231"/>
        <v>1.8747406818181815E-2</v>
      </c>
      <c r="AQ318" s="23">
        <f t="shared" si="203"/>
        <v>2.8012257970135901E-2</v>
      </c>
      <c r="AR318" s="24">
        <f t="shared" si="232"/>
        <v>0.73232354298013858</v>
      </c>
      <c r="AS318" s="24">
        <f t="shared" si="233"/>
        <v>0.17914441030604847</v>
      </c>
      <c r="AT318" s="25">
        <f t="shared" si="234"/>
        <v>13.450207757287192</v>
      </c>
      <c r="AU318" s="25">
        <f t="shared" si="239"/>
        <v>0.30800000000000005</v>
      </c>
      <c r="AV318" s="25">
        <f t="shared" si="235"/>
        <v>13.142207757287192</v>
      </c>
      <c r="AW318" s="23">
        <f t="shared" si="236"/>
        <v>4.638864924247196</v>
      </c>
      <c r="AX318" s="24">
        <f t="shared" si="237"/>
        <v>3.880436304038128</v>
      </c>
      <c r="AY318" s="24">
        <f t="shared" si="204"/>
        <v>0.56475287489684756</v>
      </c>
      <c r="AZ318" s="15"/>
      <c r="BB318" s="35">
        <f t="shared" si="238"/>
        <v>4.4451891789349753</v>
      </c>
    </row>
    <row r="319" spans="1:54" ht="15.75" thickBot="1" x14ac:dyDescent="0.3">
      <c r="A319" s="31">
        <v>310</v>
      </c>
      <c r="B319" s="32">
        <f t="shared" si="240"/>
        <v>5</v>
      </c>
      <c r="C319" s="32">
        <v>310</v>
      </c>
      <c r="D319" s="3">
        <f t="shared" si="209"/>
        <v>-34</v>
      </c>
      <c r="E319" s="4">
        <f t="shared" si="210"/>
        <v>20</v>
      </c>
      <c r="F319" s="48">
        <v>14.5</v>
      </c>
      <c r="G319" s="48">
        <v>24.4</v>
      </c>
      <c r="H319" s="48">
        <v>4.7</v>
      </c>
      <c r="I319" s="42">
        <v>1013</v>
      </c>
      <c r="J319" s="12">
        <f t="shared" si="205"/>
        <v>101.3</v>
      </c>
      <c r="K319" s="5">
        <f t="shared" si="211"/>
        <v>101.0984263372235</v>
      </c>
      <c r="L319" s="41">
        <v>8</v>
      </c>
      <c r="M319" s="12">
        <f t="shared" si="206"/>
        <v>2.2216</v>
      </c>
      <c r="N319" s="14">
        <f t="shared" si="212"/>
        <v>10</v>
      </c>
      <c r="O319" s="5">
        <f t="shared" si="213"/>
        <v>1.6611554395399484</v>
      </c>
      <c r="P319" s="48">
        <v>11.6</v>
      </c>
      <c r="Q319" s="10">
        <f t="shared" si="199"/>
        <v>0.85260447980887721</v>
      </c>
      <c r="R319" s="5">
        <f t="shared" si="200"/>
        <v>27.189684481002541</v>
      </c>
      <c r="S319" s="6">
        <f t="shared" si="201"/>
        <v>30.168670204947517</v>
      </c>
      <c r="T319" s="5">
        <f t="shared" si="214"/>
        <v>0.86669512775985103</v>
      </c>
      <c r="U319" s="41">
        <v>32</v>
      </c>
      <c r="V319" s="5">
        <f t="shared" si="215"/>
        <v>1.6512192591740025</v>
      </c>
      <c r="W319" s="7">
        <f t="shared" si="216"/>
        <v>0.52839016293568075</v>
      </c>
      <c r="X319" s="7">
        <f t="shared" si="217"/>
        <v>1.1228290962383216</v>
      </c>
      <c r="Y319" s="7">
        <f t="shared" si="218"/>
        <v>0.23823336895848746</v>
      </c>
      <c r="Z319" s="8">
        <v>0.23</v>
      </c>
      <c r="AA319" s="6">
        <f t="shared" si="219"/>
        <v>20.936057050371957</v>
      </c>
      <c r="AB319" s="6">
        <f t="shared" si="202"/>
        <v>6.9844885023026748</v>
      </c>
      <c r="AC319" s="18">
        <f t="shared" si="220"/>
        <v>-0.59341194567807209</v>
      </c>
      <c r="AD319" s="19">
        <f t="shared" si="207"/>
        <v>5.3191898317808217</v>
      </c>
      <c r="AE319" s="19">
        <f t="shared" si="221"/>
        <v>-0.27508224537260462</v>
      </c>
      <c r="AF319" s="19">
        <f t="shared" si="222"/>
        <v>-15.761051678832365</v>
      </c>
      <c r="AG319" s="20">
        <f t="shared" si="223"/>
        <v>1.7809388587489532</v>
      </c>
      <c r="AH319" s="19">
        <f t="shared" si="224"/>
        <v>102.04028017716048</v>
      </c>
      <c r="AI319" s="19">
        <f t="shared" si="225"/>
        <v>13.605370690288064</v>
      </c>
      <c r="AJ319" s="19">
        <f t="shared" si="226"/>
        <v>1.0175934205131125</v>
      </c>
      <c r="AK319" s="21">
        <f t="shared" si="208"/>
        <v>960.24294844881547</v>
      </c>
      <c r="AL319" s="19">
        <f t="shared" si="227"/>
        <v>16.400949559505769</v>
      </c>
      <c r="AM319" s="19">
        <f t="shared" si="228"/>
        <v>40.203451765655011</v>
      </c>
      <c r="AN319" s="22">
        <f t="shared" si="229"/>
        <v>2.4667654999999997</v>
      </c>
      <c r="AO319" s="23">
        <f t="shared" si="230"/>
        <v>0.10672477501299715</v>
      </c>
      <c r="AP319" s="23">
        <f t="shared" si="231"/>
        <v>1.1377736551724138E-2</v>
      </c>
      <c r="AQ319" s="23">
        <f t="shared" si="203"/>
        <v>1.7803800798990813E-2</v>
      </c>
      <c r="AR319" s="24">
        <f t="shared" si="232"/>
        <v>0.85703039898351674</v>
      </c>
      <c r="AS319" s="24">
        <f t="shared" si="233"/>
        <v>9.136647133026024E-2</v>
      </c>
      <c r="AT319" s="25">
        <f t="shared" si="234"/>
        <v>13.951568548069282</v>
      </c>
      <c r="AU319" s="25">
        <f t="shared" si="239"/>
        <v>0.63000000000000012</v>
      </c>
      <c r="AV319" s="25">
        <f t="shared" si="235"/>
        <v>13.321568548069282</v>
      </c>
      <c r="AW319" s="23">
        <f t="shared" si="236"/>
        <v>5.1965237941812772</v>
      </c>
      <c r="AX319" s="24">
        <f t="shared" si="237"/>
        <v>4.6283236926404578</v>
      </c>
      <c r="AY319" s="24">
        <f t="shared" si="204"/>
        <v>0.5331058283934007</v>
      </c>
      <c r="AZ319" s="15"/>
      <c r="BB319" s="35">
        <f t="shared" si="238"/>
        <v>5.1614295210338588</v>
      </c>
    </row>
    <row r="320" spans="1:54" ht="15.75" thickBot="1" x14ac:dyDescent="0.3">
      <c r="A320" s="31">
        <v>311</v>
      </c>
      <c r="B320" s="32">
        <f t="shared" si="240"/>
        <v>6</v>
      </c>
      <c r="C320" s="32">
        <v>311</v>
      </c>
      <c r="D320" s="3">
        <f t="shared" si="209"/>
        <v>-34</v>
      </c>
      <c r="E320" s="4">
        <f t="shared" si="210"/>
        <v>20</v>
      </c>
      <c r="F320" s="48">
        <v>17.8</v>
      </c>
      <c r="G320" s="48">
        <v>26.8</v>
      </c>
      <c r="H320" s="48">
        <v>8.8000000000000007</v>
      </c>
      <c r="I320" s="42">
        <v>1013</v>
      </c>
      <c r="J320" s="12">
        <f t="shared" si="205"/>
        <v>101.3</v>
      </c>
      <c r="K320" s="5">
        <f t="shared" si="211"/>
        <v>101.0984263372235</v>
      </c>
      <c r="L320" s="41">
        <v>12</v>
      </c>
      <c r="M320" s="12">
        <f t="shared" si="206"/>
        <v>3.3323999999999998</v>
      </c>
      <c r="N320" s="14">
        <f t="shared" si="212"/>
        <v>10</v>
      </c>
      <c r="O320" s="5">
        <f t="shared" si="213"/>
        <v>2.4917331593099221</v>
      </c>
      <c r="P320" s="48">
        <v>12.5</v>
      </c>
      <c r="Q320" s="10">
        <f t="shared" si="199"/>
        <v>0.91671888423479841</v>
      </c>
      <c r="R320" s="5">
        <f t="shared" si="200"/>
        <v>28.596293737839058</v>
      </c>
      <c r="S320" s="6">
        <f t="shared" si="201"/>
        <v>30.293460558288146</v>
      </c>
      <c r="T320" s="5">
        <f t="shared" si="214"/>
        <v>0.92436733323359432</v>
      </c>
      <c r="U320" s="41">
        <v>36</v>
      </c>
      <c r="V320" s="5">
        <f t="shared" si="215"/>
        <v>2.0381764901609278</v>
      </c>
      <c r="W320" s="7">
        <f t="shared" si="216"/>
        <v>0.733743536457934</v>
      </c>
      <c r="X320" s="7">
        <f t="shared" si="217"/>
        <v>1.3044329537029937</v>
      </c>
      <c r="Y320" s="7">
        <f t="shared" si="218"/>
        <v>0.22007763630341709</v>
      </c>
      <c r="Z320" s="8">
        <v>0.23</v>
      </c>
      <c r="AA320" s="6">
        <f t="shared" si="219"/>
        <v>22.019146178136076</v>
      </c>
      <c r="AB320" s="6">
        <f t="shared" si="202"/>
        <v>7.1885692431364294</v>
      </c>
      <c r="AC320" s="18">
        <f t="shared" si="220"/>
        <v>-0.59341194567807209</v>
      </c>
      <c r="AD320" s="19">
        <f t="shared" si="207"/>
        <v>5.3364040383561635</v>
      </c>
      <c r="AE320" s="19">
        <f t="shared" si="221"/>
        <v>-0.28034634966842154</v>
      </c>
      <c r="AF320" s="19">
        <f t="shared" si="222"/>
        <v>-16.062662637899361</v>
      </c>
      <c r="AG320" s="20">
        <f t="shared" si="223"/>
        <v>1.784894150086684</v>
      </c>
      <c r="AH320" s="19">
        <f t="shared" si="224"/>
        <v>102.26690167755712</v>
      </c>
      <c r="AI320" s="19">
        <f t="shared" si="225"/>
        <v>13.635586890340949</v>
      </c>
      <c r="AJ320" s="19">
        <f t="shared" si="226"/>
        <v>1.0181015626369989</v>
      </c>
      <c r="AK320" s="21">
        <f t="shared" si="208"/>
        <v>964.21491857596163</v>
      </c>
      <c r="AL320" s="19">
        <f t="shared" si="227"/>
        <v>16.468790809277426</v>
      </c>
      <c r="AM320" s="19">
        <f t="shared" si="228"/>
        <v>40.369750210938363</v>
      </c>
      <c r="AN320" s="22">
        <f t="shared" si="229"/>
        <v>2.4589742000000001</v>
      </c>
      <c r="AO320" s="23">
        <f t="shared" si="230"/>
        <v>0.12834909910241088</v>
      </c>
      <c r="AP320" s="23">
        <f t="shared" si="231"/>
        <v>9.2683808988764035E-3</v>
      </c>
      <c r="AQ320" s="23">
        <f t="shared" si="203"/>
        <v>1.7120453785283717E-2</v>
      </c>
      <c r="AR320" s="24">
        <f t="shared" si="232"/>
        <v>0.88230902312251525</v>
      </c>
      <c r="AS320" s="24">
        <f t="shared" si="233"/>
        <v>6.3713544964503876E-2</v>
      </c>
      <c r="AT320" s="25">
        <f t="shared" si="234"/>
        <v>14.830576934999646</v>
      </c>
      <c r="AU320" s="25">
        <f t="shared" si="239"/>
        <v>0.42700000000000016</v>
      </c>
      <c r="AV320" s="25">
        <f t="shared" si="235"/>
        <v>14.403576934999647</v>
      </c>
      <c r="AW320" s="23">
        <f t="shared" si="236"/>
        <v>7.7063912143605844</v>
      </c>
      <c r="AX320" s="24">
        <f t="shared" si="237"/>
        <v>5.1681737429329395</v>
      </c>
      <c r="AY320" s="24">
        <f t="shared" si="204"/>
        <v>0.6404785410268522</v>
      </c>
      <c r="AZ320" s="15"/>
      <c r="BB320" s="35">
        <f t="shared" si="238"/>
        <v>5.8086522839597921</v>
      </c>
    </row>
    <row r="321" spans="1:54" ht="15.75" thickBot="1" x14ac:dyDescent="0.3">
      <c r="A321" s="31">
        <v>312</v>
      </c>
      <c r="B321" s="32">
        <f t="shared" si="240"/>
        <v>7</v>
      </c>
      <c r="C321" s="32">
        <v>312</v>
      </c>
      <c r="D321" s="3">
        <f t="shared" si="209"/>
        <v>-34</v>
      </c>
      <c r="E321" s="4">
        <f t="shared" si="210"/>
        <v>20</v>
      </c>
      <c r="F321" s="48">
        <v>20.6</v>
      </c>
      <c r="G321" s="48">
        <v>30.5</v>
      </c>
      <c r="H321" s="48">
        <v>10.8</v>
      </c>
      <c r="I321" s="42">
        <v>1013</v>
      </c>
      <c r="J321" s="12">
        <f t="shared" si="205"/>
        <v>101.3</v>
      </c>
      <c r="K321" s="5">
        <f t="shared" si="211"/>
        <v>101.0984263372235</v>
      </c>
      <c r="L321" s="41">
        <v>13</v>
      </c>
      <c r="M321" s="12">
        <f t="shared" si="206"/>
        <v>3.6101000000000001</v>
      </c>
      <c r="N321" s="14">
        <f t="shared" si="212"/>
        <v>10</v>
      </c>
      <c r="O321" s="5">
        <f t="shared" si="213"/>
        <v>2.6993775892524159</v>
      </c>
      <c r="P321" s="48">
        <v>9.3000000000000007</v>
      </c>
      <c r="Q321" s="10">
        <f t="shared" si="199"/>
        <v>0.68054743494379455</v>
      </c>
      <c r="R321" s="5">
        <f t="shared" si="200"/>
        <v>23.925669841334233</v>
      </c>
      <c r="S321" s="6">
        <f t="shared" si="201"/>
        <v>30.416097002984017</v>
      </c>
      <c r="T321" s="5">
        <f t="shared" si="214"/>
        <v>0.71192633073968736</v>
      </c>
      <c r="U321" s="41">
        <v>40</v>
      </c>
      <c r="V321" s="5">
        <f t="shared" si="215"/>
        <v>2.4265525233436196</v>
      </c>
      <c r="W321" s="7">
        <f t="shared" si="216"/>
        <v>0.97062100933744788</v>
      </c>
      <c r="X321" s="7">
        <f t="shared" si="217"/>
        <v>1.4559315140061717</v>
      </c>
      <c r="Y321" s="7">
        <f t="shared" si="218"/>
        <v>0.20207186007556696</v>
      </c>
      <c r="Z321" s="8">
        <v>0.23</v>
      </c>
      <c r="AA321" s="6">
        <f t="shared" si="219"/>
        <v>18.422765777827362</v>
      </c>
      <c r="AB321" s="6">
        <f t="shared" si="202"/>
        <v>5.290900156385467</v>
      </c>
      <c r="AC321" s="18">
        <f t="shared" si="220"/>
        <v>-0.59341194567807209</v>
      </c>
      <c r="AD321" s="19">
        <f t="shared" si="207"/>
        <v>5.3536182449315062</v>
      </c>
      <c r="AE321" s="19">
        <f t="shared" si="221"/>
        <v>-0.28553153552154686</v>
      </c>
      <c r="AF321" s="19">
        <f t="shared" si="222"/>
        <v>-16.359751903274383</v>
      </c>
      <c r="AG321" s="20">
        <f t="shared" si="223"/>
        <v>1.7888057330883711</v>
      </c>
      <c r="AH321" s="19">
        <f t="shared" si="224"/>
        <v>102.4910188747689</v>
      </c>
      <c r="AI321" s="19">
        <f t="shared" si="225"/>
        <v>13.66546918330252</v>
      </c>
      <c r="AJ321" s="19">
        <f t="shared" si="226"/>
        <v>1.0186052311830702</v>
      </c>
      <c r="AK321" s="21">
        <f t="shared" si="208"/>
        <v>968.11833163467611</v>
      </c>
      <c r="AL321" s="19">
        <f t="shared" si="227"/>
        <v>16.535461104320269</v>
      </c>
      <c r="AM321" s="19">
        <f t="shared" si="228"/>
        <v>40.533178308880622</v>
      </c>
      <c r="AN321" s="22">
        <f t="shared" si="229"/>
        <v>2.4523633999999999</v>
      </c>
      <c r="AO321" s="23">
        <f t="shared" si="230"/>
        <v>0.14950611834185756</v>
      </c>
      <c r="AP321" s="23">
        <f t="shared" si="231"/>
        <v>8.0086009708737853E-3</v>
      </c>
      <c r="AQ321" s="23">
        <f t="shared" si="203"/>
        <v>1.5358801884768009E-2</v>
      </c>
      <c r="AR321" s="24">
        <f t="shared" si="232"/>
        <v>0.90684008542474892</v>
      </c>
      <c r="AS321" s="24">
        <f t="shared" si="233"/>
        <v>4.8576743675155715E-2</v>
      </c>
      <c r="AT321" s="25">
        <f t="shared" si="234"/>
        <v>13.131865621441895</v>
      </c>
      <c r="AU321" s="25">
        <f t="shared" si="239"/>
        <v>0.14000000000000001</v>
      </c>
      <c r="AV321" s="25">
        <f t="shared" si="235"/>
        <v>12.991865621441894</v>
      </c>
      <c r="AW321" s="23">
        <f t="shared" si="236"/>
        <v>8.2690259711612466</v>
      </c>
      <c r="AX321" s="24">
        <f t="shared" si="237"/>
        <v>4.8041593386914956</v>
      </c>
      <c r="AY321" s="24">
        <f t="shared" si="204"/>
        <v>0.58482199932922019</v>
      </c>
      <c r="AZ321" s="15"/>
      <c r="BB321" s="35">
        <f t="shared" si="238"/>
        <v>5.3889813380207157</v>
      </c>
    </row>
    <row r="322" spans="1:54" ht="15.75" thickBot="1" x14ac:dyDescent="0.3">
      <c r="A322" s="31">
        <v>313</v>
      </c>
      <c r="B322" s="32">
        <f t="shared" si="240"/>
        <v>8</v>
      </c>
      <c r="C322" s="32">
        <v>313</v>
      </c>
      <c r="D322" s="3">
        <f t="shared" si="209"/>
        <v>-34</v>
      </c>
      <c r="E322" s="4">
        <f t="shared" si="210"/>
        <v>20</v>
      </c>
      <c r="F322" s="48">
        <v>19.8</v>
      </c>
      <c r="G322" s="48">
        <v>25</v>
      </c>
      <c r="H322" s="48">
        <v>14.5</v>
      </c>
      <c r="I322" s="42">
        <v>1013</v>
      </c>
      <c r="J322" s="12">
        <f t="shared" si="205"/>
        <v>101.3</v>
      </c>
      <c r="K322" s="5">
        <f t="shared" si="211"/>
        <v>101.0984263372235</v>
      </c>
      <c r="L322" s="41">
        <v>8</v>
      </c>
      <c r="M322" s="12">
        <f t="shared" si="206"/>
        <v>2.2216</v>
      </c>
      <c r="N322" s="14">
        <f t="shared" si="212"/>
        <v>10</v>
      </c>
      <c r="O322" s="5">
        <f t="shared" si="213"/>
        <v>1.6611554395399484</v>
      </c>
      <c r="P322" s="48">
        <v>5</v>
      </c>
      <c r="Q322" s="10">
        <f t="shared" si="199"/>
        <v>0.36509666542353969</v>
      </c>
      <c r="R322" s="5">
        <f t="shared" si="200"/>
        <v>17.601990227320073</v>
      </c>
      <c r="S322" s="6">
        <f t="shared" si="201"/>
        <v>30.536549253982532</v>
      </c>
      <c r="T322" s="5">
        <f t="shared" si="214"/>
        <v>0.42817197382847716</v>
      </c>
      <c r="U322" s="41">
        <v>39</v>
      </c>
      <c r="V322" s="5">
        <f t="shared" si="215"/>
        <v>2.3094884433312979</v>
      </c>
      <c r="W322" s="7">
        <f t="shared" si="216"/>
        <v>0.90070049289920617</v>
      </c>
      <c r="X322" s="7">
        <f t="shared" si="217"/>
        <v>1.4087879504320917</v>
      </c>
      <c r="Y322" s="7">
        <f t="shared" si="218"/>
        <v>0.20713266142191136</v>
      </c>
      <c r="Z322" s="8">
        <v>0.23</v>
      </c>
      <c r="AA322" s="6">
        <f t="shared" si="219"/>
        <v>13.553532475036457</v>
      </c>
      <c r="AB322" s="6">
        <f t="shared" si="202"/>
        <v>3.2065839513546486</v>
      </c>
      <c r="AC322" s="18">
        <f t="shared" si="220"/>
        <v>-0.59341194567807209</v>
      </c>
      <c r="AD322" s="19">
        <f t="shared" si="207"/>
        <v>5.3708324515068488</v>
      </c>
      <c r="AE322" s="19">
        <f t="shared" si="221"/>
        <v>-0.29063578331401269</v>
      </c>
      <c r="AF322" s="19">
        <f t="shared" si="222"/>
        <v>-16.652203759371641</v>
      </c>
      <c r="AG322" s="20">
        <f t="shared" si="223"/>
        <v>1.7926717263730849</v>
      </c>
      <c r="AH322" s="19">
        <f t="shared" si="224"/>
        <v>102.71252397360892</v>
      </c>
      <c r="AI322" s="19">
        <f t="shared" si="225"/>
        <v>13.69500319648119</v>
      </c>
      <c r="AJ322" s="19">
        <f t="shared" si="226"/>
        <v>1.019104263072989</v>
      </c>
      <c r="AK322" s="21">
        <f t="shared" si="208"/>
        <v>971.95222367765859</v>
      </c>
      <c r="AL322" s="19">
        <f t="shared" si="227"/>
        <v>16.60094398041441</v>
      </c>
      <c r="AM322" s="19">
        <f t="shared" si="228"/>
        <v>40.69369570093621</v>
      </c>
      <c r="AN322" s="22">
        <f t="shared" si="229"/>
        <v>2.4542522</v>
      </c>
      <c r="AO322" s="23">
        <f t="shared" si="230"/>
        <v>0.14318040751595423</v>
      </c>
      <c r="AP322" s="23">
        <f t="shared" si="231"/>
        <v>8.3321808080808087E-3</v>
      </c>
      <c r="AQ322" s="23">
        <f t="shared" si="203"/>
        <v>1.3038136948755899E-2</v>
      </c>
      <c r="AR322" s="24">
        <f t="shared" si="232"/>
        <v>0.91653912156567807</v>
      </c>
      <c r="AS322" s="24">
        <f t="shared" si="233"/>
        <v>5.3336694671118602E-2</v>
      </c>
      <c r="AT322" s="25">
        <f t="shared" si="234"/>
        <v>10.346948523681808</v>
      </c>
      <c r="AU322" s="25">
        <f t="shared" si="239"/>
        <v>-0.25900000000000023</v>
      </c>
      <c r="AV322" s="25">
        <f t="shared" si="235"/>
        <v>10.605948523681809</v>
      </c>
      <c r="AW322" s="23">
        <f t="shared" si="236"/>
        <v>5.1025252409076911</v>
      </c>
      <c r="AX322" s="24">
        <f t="shared" si="237"/>
        <v>3.96078558807694</v>
      </c>
      <c r="AY322" s="24">
        <f t="shared" si="204"/>
        <v>0.38340421995565876</v>
      </c>
      <c r="AZ322" s="15"/>
      <c r="BB322" s="35">
        <f t="shared" si="238"/>
        <v>4.3441898080325991</v>
      </c>
    </row>
    <row r="323" spans="1:54" ht="15.75" thickBot="1" x14ac:dyDescent="0.3">
      <c r="A323" s="31">
        <v>314</v>
      </c>
      <c r="B323" s="32">
        <f t="shared" si="240"/>
        <v>9</v>
      </c>
      <c r="C323" s="32">
        <v>314</v>
      </c>
      <c r="D323" s="3">
        <f t="shared" si="209"/>
        <v>-34</v>
      </c>
      <c r="E323" s="4">
        <f t="shared" si="210"/>
        <v>20</v>
      </c>
      <c r="F323" s="48">
        <v>16.899999999999999</v>
      </c>
      <c r="G323" s="48">
        <v>21.2</v>
      </c>
      <c r="H323" s="48">
        <v>12.5</v>
      </c>
      <c r="I323" s="42">
        <v>1013</v>
      </c>
      <c r="J323" s="12">
        <f t="shared" si="205"/>
        <v>101.3</v>
      </c>
      <c r="K323" s="5">
        <f t="shared" si="211"/>
        <v>101.0984263372235</v>
      </c>
      <c r="L323" s="41">
        <v>6</v>
      </c>
      <c r="M323" s="12">
        <f t="shared" si="206"/>
        <v>1.6661999999999999</v>
      </c>
      <c r="N323" s="14">
        <f t="shared" si="212"/>
        <v>10</v>
      </c>
      <c r="O323" s="5">
        <f t="shared" si="213"/>
        <v>1.2458665796549611</v>
      </c>
      <c r="P323" s="48">
        <v>1.5</v>
      </c>
      <c r="Q323" s="10">
        <f t="shared" si="199"/>
        <v>0.1092961927701771</v>
      </c>
      <c r="R323" s="5">
        <f t="shared" si="200"/>
        <v>12.445259503606362</v>
      </c>
      <c r="S323" s="6">
        <f t="shared" si="201"/>
        <v>30.654787744681673</v>
      </c>
      <c r="T323" s="5">
        <f t="shared" si="214"/>
        <v>0.19807426721731025</v>
      </c>
      <c r="U323" s="41">
        <v>75</v>
      </c>
      <c r="V323" s="5">
        <f t="shared" si="215"/>
        <v>1.9254837419796647</v>
      </c>
      <c r="W323" s="7">
        <f t="shared" si="216"/>
        <v>1.4441128064847484</v>
      </c>
      <c r="X323" s="7">
        <f t="shared" si="217"/>
        <v>0.48137093549491627</v>
      </c>
      <c r="Y323" s="7">
        <f t="shared" si="218"/>
        <v>0.17176025734951605</v>
      </c>
      <c r="Z323" s="8">
        <v>0.23</v>
      </c>
      <c r="AA323" s="6">
        <f t="shared" si="219"/>
        <v>9.5828498177768981</v>
      </c>
      <c r="AB323" s="6">
        <f t="shared" si="202"/>
        <v>1.1813825427192153</v>
      </c>
      <c r="AC323" s="18">
        <f t="shared" si="220"/>
        <v>-0.59341194567807209</v>
      </c>
      <c r="AD323" s="19">
        <f t="shared" si="207"/>
        <v>5.3880466580821915</v>
      </c>
      <c r="AE323" s="19">
        <f t="shared" si="221"/>
        <v>-0.29565708354234732</v>
      </c>
      <c r="AF323" s="19">
        <f t="shared" si="222"/>
        <v>-16.939903070123293</v>
      </c>
      <c r="AG323" s="20">
        <f t="shared" si="223"/>
        <v>1.7964902150090136</v>
      </c>
      <c r="AH323" s="19">
        <f t="shared" si="224"/>
        <v>102.9313072565663</v>
      </c>
      <c r="AI323" s="19">
        <f t="shared" si="225"/>
        <v>13.724174300875507</v>
      </c>
      <c r="AJ323" s="19">
        <f t="shared" si="226"/>
        <v>1.0195984956021944</v>
      </c>
      <c r="AK323" s="21">
        <f t="shared" si="208"/>
        <v>975.71565362527565</v>
      </c>
      <c r="AL323" s="19">
        <f t="shared" si="227"/>
        <v>16.665223363919708</v>
      </c>
      <c r="AM323" s="19">
        <f t="shared" si="228"/>
        <v>40.851262985983041</v>
      </c>
      <c r="AN323" s="22">
        <f t="shared" si="229"/>
        <v>2.4610990999999998</v>
      </c>
      <c r="AO323" s="23">
        <f t="shared" si="230"/>
        <v>0.12211266729383283</v>
      </c>
      <c r="AP323" s="23">
        <f t="shared" si="231"/>
        <v>9.7619633136094685E-3</v>
      </c>
      <c r="AQ323" s="23">
        <f t="shared" si="203"/>
        <v>1.3897078620652375E-2</v>
      </c>
      <c r="AR323" s="24">
        <f t="shared" si="232"/>
        <v>0.89782292050313794</v>
      </c>
      <c r="AS323" s="24">
        <f t="shared" si="233"/>
        <v>7.1773998605564687E-2</v>
      </c>
      <c r="AT323" s="25">
        <f t="shared" si="234"/>
        <v>8.4014672750576835</v>
      </c>
      <c r="AU323" s="25">
        <f t="shared" si="239"/>
        <v>-0.39900000000000013</v>
      </c>
      <c r="AV323" s="25">
        <f t="shared" si="235"/>
        <v>8.8004672750576844</v>
      </c>
      <c r="AW323" s="23">
        <f t="shared" si="236"/>
        <v>3.8651496783504489</v>
      </c>
      <c r="AX323" s="24">
        <f t="shared" si="237"/>
        <v>3.2104604120510967</v>
      </c>
      <c r="AY323" s="24">
        <f t="shared" si="204"/>
        <v>0.1335406000112975</v>
      </c>
      <c r="AZ323" s="15"/>
      <c r="BB323" s="35">
        <f t="shared" si="238"/>
        <v>3.3440010120623942</v>
      </c>
    </row>
    <row r="324" spans="1:54" ht="15.75" thickBot="1" x14ac:dyDescent="0.3">
      <c r="A324" s="31">
        <v>315</v>
      </c>
      <c r="B324" s="32">
        <f t="shared" si="240"/>
        <v>10</v>
      </c>
      <c r="C324" s="32">
        <v>315</v>
      </c>
      <c r="D324" s="3">
        <f t="shared" si="209"/>
        <v>-34</v>
      </c>
      <c r="E324" s="4">
        <f t="shared" si="210"/>
        <v>20</v>
      </c>
      <c r="F324" s="48">
        <v>14.1</v>
      </c>
      <c r="G324" s="48">
        <v>17.8</v>
      </c>
      <c r="H324" s="48">
        <v>10.5</v>
      </c>
      <c r="I324" s="42">
        <v>1013</v>
      </c>
      <c r="J324" s="12">
        <f t="shared" si="205"/>
        <v>101.3</v>
      </c>
      <c r="K324" s="5">
        <f t="shared" si="211"/>
        <v>101.0984263372235</v>
      </c>
      <c r="L324" s="41">
        <v>15</v>
      </c>
      <c r="M324" s="12">
        <f t="shared" si="206"/>
        <v>4.1654999999999998</v>
      </c>
      <c r="N324" s="14">
        <f t="shared" si="212"/>
        <v>10</v>
      </c>
      <c r="O324" s="5">
        <f t="shared" si="213"/>
        <v>3.1146664491374034</v>
      </c>
      <c r="P324" s="48">
        <v>0</v>
      </c>
      <c r="Q324" s="10">
        <f t="shared" si="199"/>
        <v>0</v>
      </c>
      <c r="R324" s="5">
        <f t="shared" si="200"/>
        <v>10.251460429841035</v>
      </c>
      <c r="S324" s="6">
        <f t="shared" si="201"/>
        <v>30.77078362621085</v>
      </c>
      <c r="T324" s="5">
        <f t="shared" si="214"/>
        <v>9.9760127931769804E-2</v>
      </c>
      <c r="U324" s="41">
        <v>83</v>
      </c>
      <c r="V324" s="5">
        <f t="shared" si="215"/>
        <v>1.6090085375261824</v>
      </c>
      <c r="W324" s="7">
        <f t="shared" si="216"/>
        <v>1.3354770861467313</v>
      </c>
      <c r="X324" s="7">
        <f t="shared" si="217"/>
        <v>0.27353145137945112</v>
      </c>
      <c r="Y324" s="7">
        <f t="shared" si="218"/>
        <v>0.17821201871438061</v>
      </c>
      <c r="Z324" s="8">
        <v>0.23</v>
      </c>
      <c r="AA324" s="6">
        <f t="shared" si="219"/>
        <v>7.8936245309775979</v>
      </c>
      <c r="AB324" s="6">
        <f t="shared" si="202"/>
        <v>0.59445471151459384</v>
      </c>
      <c r="AC324" s="18">
        <f t="shared" si="220"/>
        <v>-0.59341194567807209</v>
      </c>
      <c r="AD324" s="19">
        <f t="shared" si="207"/>
        <v>5.4052608646575333</v>
      </c>
      <c r="AE324" s="19">
        <f t="shared" si="221"/>
        <v>-0.30059343843210085</v>
      </c>
      <c r="AF324" s="19">
        <f t="shared" si="222"/>
        <v>-17.222735371484937</v>
      </c>
      <c r="AG324" s="20">
        <f t="shared" si="223"/>
        <v>1.8002592521394565</v>
      </c>
      <c r="AH324" s="19">
        <f t="shared" si="224"/>
        <v>103.14725717696878</v>
      </c>
      <c r="AI324" s="19">
        <f t="shared" si="225"/>
        <v>13.752967623595838</v>
      </c>
      <c r="AJ324" s="19">
        <f t="shared" si="226"/>
        <v>1.0200877665056907</v>
      </c>
      <c r="AK324" s="21">
        <f t="shared" si="208"/>
        <v>979.40770324267078</v>
      </c>
      <c r="AL324" s="19">
        <f t="shared" si="227"/>
        <v>16.728283571384818</v>
      </c>
      <c r="AM324" s="19">
        <f t="shared" si="228"/>
        <v>41.005841719364142</v>
      </c>
      <c r="AN324" s="22">
        <f t="shared" si="229"/>
        <v>2.4677099</v>
      </c>
      <c r="AO324" s="23">
        <f t="shared" si="230"/>
        <v>0.10432772950051383</v>
      </c>
      <c r="AP324" s="23">
        <f t="shared" si="231"/>
        <v>1.1700509219858156E-2</v>
      </c>
      <c r="AQ324" s="23">
        <f t="shared" si="203"/>
        <v>2.4091191611529277E-2</v>
      </c>
      <c r="AR324" s="24">
        <f t="shared" si="232"/>
        <v>0.81240154174391355</v>
      </c>
      <c r="AS324" s="24">
        <f t="shared" si="233"/>
        <v>9.1112034881913384E-2</v>
      </c>
      <c r="AT324" s="25">
        <f t="shared" si="234"/>
        <v>7.2991698194630041</v>
      </c>
      <c r="AU324" s="25">
        <f t="shared" si="239"/>
        <v>0</v>
      </c>
      <c r="AV324" s="25">
        <f t="shared" si="235"/>
        <v>7.2991698194630041</v>
      </c>
      <c r="AW324" s="23">
        <f t="shared" si="236"/>
        <v>9.7570477000475577</v>
      </c>
      <c r="AX324" s="24">
        <f t="shared" si="237"/>
        <v>2.4029797079398949</v>
      </c>
      <c r="AY324" s="24">
        <f t="shared" si="204"/>
        <v>0.24316521243990469</v>
      </c>
      <c r="AZ324" s="15"/>
      <c r="BB324" s="35">
        <f t="shared" si="238"/>
        <v>2.6461449203797995</v>
      </c>
    </row>
    <row r="325" spans="1:54" ht="15.75" thickBot="1" x14ac:dyDescent="0.3">
      <c r="A325" s="31">
        <v>316</v>
      </c>
      <c r="B325" s="32">
        <f t="shared" si="240"/>
        <v>11</v>
      </c>
      <c r="C325" s="32">
        <v>316</v>
      </c>
      <c r="D325" s="3">
        <f t="shared" si="209"/>
        <v>-34</v>
      </c>
      <c r="E325" s="4">
        <f t="shared" si="210"/>
        <v>20</v>
      </c>
      <c r="F325" s="48">
        <v>16.899999999999999</v>
      </c>
      <c r="G325" s="48">
        <v>22</v>
      </c>
      <c r="H325" s="48">
        <v>11.7</v>
      </c>
      <c r="I325" s="42">
        <v>1013</v>
      </c>
      <c r="J325" s="12">
        <f t="shared" si="205"/>
        <v>101.3</v>
      </c>
      <c r="K325" s="5">
        <f t="shared" si="211"/>
        <v>101.0984263372235</v>
      </c>
      <c r="L325" s="41">
        <v>10</v>
      </c>
      <c r="M325" s="12">
        <f t="shared" si="206"/>
        <v>2.7770000000000001</v>
      </c>
      <c r="N325" s="14">
        <f t="shared" si="212"/>
        <v>10</v>
      </c>
      <c r="O325" s="5">
        <f t="shared" si="213"/>
        <v>2.0764442994249355</v>
      </c>
      <c r="P325" s="48">
        <v>1.5</v>
      </c>
      <c r="Q325" s="10">
        <f t="shared" si="199"/>
        <v>0.10884260497866693</v>
      </c>
      <c r="R325" s="5">
        <f t="shared" si="200"/>
        <v>12.529187613547585</v>
      </c>
      <c r="S325" s="6">
        <f t="shared" si="201"/>
        <v>30.884508765727844</v>
      </c>
      <c r="T325" s="5">
        <f t="shared" si="214"/>
        <v>0.19766625581103447</v>
      </c>
      <c r="U325" s="41">
        <v>78</v>
      </c>
      <c r="V325" s="5">
        <f t="shared" si="215"/>
        <v>1.9254837419796647</v>
      </c>
      <c r="W325" s="7">
        <f t="shared" si="216"/>
        <v>1.5018773187441385</v>
      </c>
      <c r="X325" s="7">
        <f t="shared" si="217"/>
        <v>0.42360642323552611</v>
      </c>
      <c r="Y325" s="7">
        <f t="shared" si="218"/>
        <v>0.1684284538526708</v>
      </c>
      <c r="Z325" s="8">
        <v>0.23</v>
      </c>
      <c r="AA325" s="6">
        <f t="shared" si="219"/>
        <v>9.6474744624316404</v>
      </c>
      <c r="AB325" s="6">
        <f t="shared" si="202"/>
        <v>1.1567058350018831</v>
      </c>
      <c r="AC325" s="18">
        <f t="shared" si="220"/>
        <v>-0.59341194567807209</v>
      </c>
      <c r="AD325" s="19">
        <f t="shared" si="207"/>
        <v>5.422475071232876</v>
      </c>
      <c r="AE325" s="19">
        <f t="shared" si="221"/>
        <v>-0.30544286358188194</v>
      </c>
      <c r="AF325" s="19">
        <f t="shared" si="222"/>
        <v>-17.500586965631989</v>
      </c>
      <c r="AG325" s="20">
        <f t="shared" si="223"/>
        <v>1.8039768607876154</v>
      </c>
      <c r="AH325" s="19">
        <f t="shared" si="224"/>
        <v>103.36026046238962</v>
      </c>
      <c r="AI325" s="19">
        <f t="shared" si="225"/>
        <v>13.78136806165195</v>
      </c>
      <c r="AJ325" s="19">
        <f t="shared" si="226"/>
        <v>1.0205719140248732</v>
      </c>
      <c r="AK325" s="21">
        <f t="shared" si="208"/>
        <v>983.02747708555773</v>
      </c>
      <c r="AL325" s="19">
        <f t="shared" si="227"/>
        <v>16.790109308621329</v>
      </c>
      <c r="AM325" s="19">
        <f t="shared" si="228"/>
        <v>41.157394410618132</v>
      </c>
      <c r="AN325" s="22">
        <f t="shared" si="229"/>
        <v>2.4610990999999998</v>
      </c>
      <c r="AO325" s="23">
        <f t="shared" si="230"/>
        <v>0.12211266729383283</v>
      </c>
      <c r="AP325" s="23">
        <f t="shared" si="231"/>
        <v>9.7619633136094685E-3</v>
      </c>
      <c r="AQ325" s="23">
        <f t="shared" si="203"/>
        <v>1.6653822158680977E-2</v>
      </c>
      <c r="AR325" s="24">
        <f t="shared" si="232"/>
        <v>0.8799867156372797</v>
      </c>
      <c r="AS325" s="24">
        <f t="shared" si="233"/>
        <v>7.0348131974254741E-2</v>
      </c>
      <c r="AT325" s="25">
        <f t="shared" si="234"/>
        <v>8.4907686274297571</v>
      </c>
      <c r="AU325" s="25">
        <f t="shared" si="239"/>
        <v>9.1000000000000053E-2</v>
      </c>
      <c r="AV325" s="25">
        <f t="shared" si="235"/>
        <v>8.3997686274297578</v>
      </c>
      <c r="AW325" s="23">
        <f t="shared" si="236"/>
        <v>6.4419161305840813</v>
      </c>
      <c r="AX325" s="24">
        <f t="shared" si="237"/>
        <v>3.0034080328439332</v>
      </c>
      <c r="AY325" s="24">
        <f t="shared" si="204"/>
        <v>0.19196858899013278</v>
      </c>
      <c r="AZ325" s="15"/>
      <c r="BB325" s="35">
        <f t="shared" si="238"/>
        <v>3.195376621834066</v>
      </c>
    </row>
    <row r="326" spans="1:54" ht="15.75" thickBot="1" x14ac:dyDescent="0.3">
      <c r="A326" s="31">
        <v>317</v>
      </c>
      <c r="B326" s="32">
        <f t="shared" si="240"/>
        <v>12</v>
      </c>
      <c r="C326" s="32">
        <v>317</v>
      </c>
      <c r="D326" s="3">
        <f t="shared" si="209"/>
        <v>-34</v>
      </c>
      <c r="E326" s="4">
        <f t="shared" si="210"/>
        <v>20</v>
      </c>
      <c r="F326" s="48">
        <v>15.4</v>
      </c>
      <c r="G326" s="48">
        <v>22</v>
      </c>
      <c r="H326" s="48">
        <v>8.8000000000000007</v>
      </c>
      <c r="I326" s="42">
        <v>1013</v>
      </c>
      <c r="J326" s="12">
        <f t="shared" si="205"/>
        <v>101.3</v>
      </c>
      <c r="K326" s="5">
        <f t="shared" si="211"/>
        <v>101.0984263372235</v>
      </c>
      <c r="L326" s="41">
        <v>9</v>
      </c>
      <c r="M326" s="12">
        <f t="shared" si="206"/>
        <v>2.4992999999999999</v>
      </c>
      <c r="N326" s="14">
        <f t="shared" si="212"/>
        <v>10</v>
      </c>
      <c r="O326" s="5">
        <f t="shared" si="213"/>
        <v>1.8687998694824419</v>
      </c>
      <c r="P326" s="48">
        <v>7.8</v>
      </c>
      <c r="Q326" s="10">
        <f t="shared" si="199"/>
        <v>0.56483427415687781</v>
      </c>
      <c r="R326" s="5">
        <f t="shared" si="200"/>
        <v>21.991960780600976</v>
      </c>
      <c r="S326" s="6">
        <f t="shared" si="201"/>
        <v>30.995935743765667</v>
      </c>
      <c r="T326" s="5">
        <f t="shared" si="214"/>
        <v>0.60783999874186134</v>
      </c>
      <c r="U326" s="41">
        <v>77</v>
      </c>
      <c r="V326" s="5">
        <f t="shared" si="215"/>
        <v>1.7497619231054224</v>
      </c>
      <c r="W326" s="7">
        <f t="shared" si="216"/>
        <v>1.3473166807911754</v>
      </c>
      <c r="X326" s="7">
        <f t="shared" si="217"/>
        <v>0.40244524231424705</v>
      </c>
      <c r="Y326" s="7">
        <f t="shared" si="218"/>
        <v>0.17749644021281552</v>
      </c>
      <c r="Z326" s="8">
        <v>0.23</v>
      </c>
      <c r="AA326" s="6">
        <f t="shared" si="219"/>
        <v>16.933809801062754</v>
      </c>
      <c r="AB326" s="6">
        <f t="shared" si="202"/>
        <v>3.6786323184611733</v>
      </c>
      <c r="AC326" s="18">
        <f t="shared" si="220"/>
        <v>-0.59341194567807209</v>
      </c>
      <c r="AD326" s="19">
        <f t="shared" si="207"/>
        <v>5.4396892778082186</v>
      </c>
      <c r="AE326" s="19">
        <f t="shared" si="221"/>
        <v>-0.3102033896339717</v>
      </c>
      <c r="AF326" s="19">
        <f t="shared" si="222"/>
        <v>-17.77334501667881</v>
      </c>
      <c r="AG326" s="20">
        <f t="shared" si="223"/>
        <v>1.8076410358432038</v>
      </c>
      <c r="AH326" s="19">
        <f t="shared" si="224"/>
        <v>103.57020222847194</v>
      </c>
      <c r="AI326" s="19">
        <f t="shared" si="225"/>
        <v>13.809360297129592</v>
      </c>
      <c r="AJ326" s="19">
        <f t="shared" si="226"/>
        <v>1.0210507769753439</v>
      </c>
      <c r="AK326" s="21">
        <f t="shared" si="208"/>
        <v>986.57410241577315</v>
      </c>
      <c r="AL326" s="19">
        <f t="shared" si="227"/>
        <v>16.850685669261406</v>
      </c>
      <c r="AM326" s="19">
        <f t="shared" si="228"/>
        <v>41.305884519943589</v>
      </c>
      <c r="AN326" s="22">
        <f t="shared" si="229"/>
        <v>2.4646406000000001</v>
      </c>
      <c r="AO326" s="23">
        <f t="shared" si="230"/>
        <v>0.11228983191873662</v>
      </c>
      <c r="AP326" s="23">
        <f t="shared" si="231"/>
        <v>1.0712803896103896E-2</v>
      </c>
      <c r="AQ326" s="23">
        <f t="shared" si="203"/>
        <v>1.7519633313866082E-2</v>
      </c>
      <c r="AR326" s="24">
        <f t="shared" si="232"/>
        <v>0.86503577930566899</v>
      </c>
      <c r="AS326" s="24">
        <f t="shared" si="233"/>
        <v>8.252713988851168E-2</v>
      </c>
      <c r="AT326" s="25">
        <f t="shared" si="234"/>
        <v>13.255177482601582</v>
      </c>
      <c r="AU326" s="25">
        <f t="shared" si="239"/>
        <v>0.27300000000000019</v>
      </c>
      <c r="AV326" s="25">
        <f t="shared" si="235"/>
        <v>12.982177482601582</v>
      </c>
      <c r="AW326" s="23">
        <f t="shared" si="236"/>
        <v>5.8278582208392171</v>
      </c>
      <c r="AX326" s="24">
        <f t="shared" si="237"/>
        <v>4.5564647501736228</v>
      </c>
      <c r="AY326" s="24">
        <f t="shared" si="204"/>
        <v>0.19355864336996811</v>
      </c>
      <c r="AZ326" s="15"/>
      <c r="BB326" s="35">
        <f t="shared" si="238"/>
        <v>4.7500233935435912</v>
      </c>
    </row>
    <row r="327" spans="1:54" ht="15.75" thickBot="1" x14ac:dyDescent="0.3">
      <c r="A327" s="31">
        <v>318</v>
      </c>
      <c r="B327" s="32">
        <f t="shared" si="240"/>
        <v>13</v>
      </c>
      <c r="C327" s="32">
        <v>318</v>
      </c>
      <c r="D327" s="3">
        <f t="shared" si="209"/>
        <v>-34</v>
      </c>
      <c r="E327" s="4">
        <f t="shared" si="210"/>
        <v>20</v>
      </c>
      <c r="F327" s="48">
        <v>20.8</v>
      </c>
      <c r="G327" s="48">
        <v>29.2</v>
      </c>
      <c r="H327" s="48">
        <v>12.4</v>
      </c>
      <c r="I327" s="42">
        <v>1013</v>
      </c>
      <c r="J327" s="12">
        <f t="shared" si="205"/>
        <v>101.3</v>
      </c>
      <c r="K327" s="5">
        <f t="shared" si="211"/>
        <v>101.0984263372235</v>
      </c>
      <c r="L327" s="41">
        <v>16</v>
      </c>
      <c r="M327" s="12">
        <f t="shared" si="206"/>
        <v>4.4432</v>
      </c>
      <c r="N327" s="14">
        <f t="shared" si="212"/>
        <v>10</v>
      </c>
      <c r="O327" s="5">
        <f t="shared" si="213"/>
        <v>3.3223108790798968</v>
      </c>
      <c r="P327" s="48">
        <v>11.8</v>
      </c>
      <c r="Q327" s="10">
        <f t="shared" si="199"/>
        <v>0.85279039581772631</v>
      </c>
      <c r="R327" s="5">
        <f t="shared" si="200"/>
        <v>28.037444340307236</v>
      </c>
      <c r="S327" s="6">
        <f t="shared" si="201"/>
        <v>31.105037850669902</v>
      </c>
      <c r="T327" s="5">
        <f t="shared" si="214"/>
        <v>0.8668623629757003</v>
      </c>
      <c r="U327" s="41">
        <v>70</v>
      </c>
      <c r="V327" s="5">
        <f t="shared" si="215"/>
        <v>2.4566165418353005</v>
      </c>
      <c r="W327" s="7">
        <f t="shared" si="216"/>
        <v>1.7196315792847103</v>
      </c>
      <c r="X327" s="7">
        <f t="shared" si="217"/>
        <v>0.73698496255059021</v>
      </c>
      <c r="Y327" s="7">
        <f t="shared" si="218"/>
        <v>0.15641138664399601</v>
      </c>
      <c r="Z327" s="8">
        <v>0.23</v>
      </c>
      <c r="AA327" s="6">
        <f t="shared" si="219"/>
        <v>21.588832142036573</v>
      </c>
      <c r="AB327" s="6">
        <f t="shared" si="202"/>
        <v>4.9876645572050871</v>
      </c>
      <c r="AC327" s="18">
        <f t="shared" si="220"/>
        <v>-0.59341194567807209</v>
      </c>
      <c r="AD327" s="19">
        <f t="shared" si="207"/>
        <v>5.4569034843835613</v>
      </c>
      <c r="AE327" s="19">
        <f t="shared" si="221"/>
        <v>-0.31487306396850534</v>
      </c>
      <c r="AF327" s="19">
        <f t="shared" si="222"/>
        <v>-18.04089764774815</v>
      </c>
      <c r="AG327" s="20">
        <f t="shared" si="223"/>
        <v>1.8112497462332173</v>
      </c>
      <c r="AH327" s="19">
        <f t="shared" si="224"/>
        <v>103.77696610330473</v>
      </c>
      <c r="AI327" s="19">
        <f t="shared" si="225"/>
        <v>13.836928813773964</v>
      </c>
      <c r="AJ327" s="19">
        <f t="shared" si="226"/>
        <v>1.0215241948156772</v>
      </c>
      <c r="AK327" s="21">
        <f t="shared" si="208"/>
        <v>990.04672908787995</v>
      </c>
      <c r="AL327" s="19">
        <f t="shared" si="227"/>
        <v>16.909998132820991</v>
      </c>
      <c r="AM327" s="19">
        <f t="shared" si="228"/>
        <v>41.451276453451364</v>
      </c>
      <c r="AN327" s="22">
        <f t="shared" si="229"/>
        <v>2.4518911999999999</v>
      </c>
      <c r="AO327" s="23">
        <f t="shared" si="230"/>
        <v>0.15112395710916796</v>
      </c>
      <c r="AP327" s="23">
        <f t="shared" si="231"/>
        <v>7.931595192307692E-3</v>
      </c>
      <c r="AQ327" s="23">
        <f t="shared" si="203"/>
        <v>1.689101169090065E-2</v>
      </c>
      <c r="AR327" s="24">
        <f t="shared" si="232"/>
        <v>0.89946722121526979</v>
      </c>
      <c r="AS327" s="24">
        <f t="shared" si="233"/>
        <v>4.7207669941277598E-2</v>
      </c>
      <c r="AT327" s="25">
        <f t="shared" si="234"/>
        <v>16.601167584831487</v>
      </c>
      <c r="AU327" s="25">
        <f t="shared" si="239"/>
        <v>0.252</v>
      </c>
      <c r="AV327" s="25">
        <f t="shared" si="235"/>
        <v>16.349167584831488</v>
      </c>
      <c r="AW327" s="23">
        <f t="shared" si="236"/>
        <v>10.170339425754785</v>
      </c>
      <c r="AX327" s="24">
        <f t="shared" si="237"/>
        <v>5.9976316798686433</v>
      </c>
      <c r="AY327" s="24">
        <f t="shared" si="204"/>
        <v>0.35383976600238387</v>
      </c>
      <c r="AZ327" s="15"/>
      <c r="BB327" s="35">
        <f t="shared" si="238"/>
        <v>6.3514714458710273</v>
      </c>
    </row>
    <row r="328" spans="1:54" ht="15.75" thickBot="1" x14ac:dyDescent="0.3">
      <c r="A328" s="31">
        <v>319</v>
      </c>
      <c r="B328" s="32">
        <f t="shared" si="240"/>
        <v>14</v>
      </c>
      <c r="C328" s="32">
        <v>319</v>
      </c>
      <c r="D328" s="3">
        <f t="shared" si="209"/>
        <v>-34</v>
      </c>
      <c r="E328" s="4">
        <f t="shared" si="210"/>
        <v>20</v>
      </c>
      <c r="F328" s="48">
        <v>19</v>
      </c>
      <c r="G328" s="48">
        <v>24.2</v>
      </c>
      <c r="H328" s="48">
        <v>13.9</v>
      </c>
      <c r="I328" s="42">
        <v>1013</v>
      </c>
      <c r="J328" s="12">
        <f t="shared" si="205"/>
        <v>101.3</v>
      </c>
      <c r="K328" s="5">
        <f t="shared" si="211"/>
        <v>101.0984263372235</v>
      </c>
      <c r="L328" s="41">
        <v>9</v>
      </c>
      <c r="M328" s="12">
        <f t="shared" si="206"/>
        <v>2.4992999999999999</v>
      </c>
      <c r="N328" s="14">
        <f t="shared" si="212"/>
        <v>10</v>
      </c>
      <c r="O328" s="5">
        <f t="shared" si="213"/>
        <v>1.8687998694824419</v>
      </c>
      <c r="P328" s="48">
        <v>4.7</v>
      </c>
      <c r="Q328" s="10">
        <f t="shared" si="199"/>
        <v>0.33900608529033932</v>
      </c>
      <c r="R328" s="5">
        <f t="shared" si="200"/>
        <v>17.44861472064294</v>
      </c>
      <c r="S328" s="6">
        <f t="shared" si="201"/>
        <v>31.21178908217205</v>
      </c>
      <c r="T328" s="5">
        <f t="shared" si="214"/>
        <v>0.40470296851143273</v>
      </c>
      <c r="U328" s="41">
        <v>71</v>
      </c>
      <c r="V328" s="5">
        <f t="shared" si="215"/>
        <v>2.1973935014182744</v>
      </c>
      <c r="W328" s="7">
        <f t="shared" si="216"/>
        <v>1.5601493860069748</v>
      </c>
      <c r="X328" s="7">
        <f t="shared" si="217"/>
        <v>0.63724411541129955</v>
      </c>
      <c r="Y328" s="7">
        <f t="shared" si="218"/>
        <v>0.16513168392834365</v>
      </c>
      <c r="Z328" s="8">
        <v>0.23</v>
      </c>
      <c r="AA328" s="6">
        <f t="shared" si="219"/>
        <v>13.435433334895064</v>
      </c>
      <c r="AB328" s="6">
        <f t="shared" si="202"/>
        <v>2.3930858390775449</v>
      </c>
      <c r="AC328" s="18">
        <f t="shared" si="220"/>
        <v>-0.59341194567807209</v>
      </c>
      <c r="AD328" s="19">
        <f t="shared" si="207"/>
        <v>5.4741176909589031</v>
      </c>
      <c r="AE328" s="19">
        <f t="shared" si="221"/>
        <v>-0.31944995241811935</v>
      </c>
      <c r="AF328" s="19">
        <f t="shared" si="222"/>
        <v>-18.303134039213205</v>
      </c>
      <c r="AG328" s="20">
        <f t="shared" si="223"/>
        <v>1.8148009372784359</v>
      </c>
      <c r="AH328" s="19">
        <f t="shared" si="224"/>
        <v>103.98043436244041</v>
      </c>
      <c r="AI328" s="19">
        <f t="shared" si="225"/>
        <v>13.864057914992054</v>
      </c>
      <c r="AJ328" s="19">
        <f t="shared" si="226"/>
        <v>1.0219920077170883</v>
      </c>
      <c r="AK328" s="21">
        <f t="shared" si="208"/>
        <v>993.44452940827171</v>
      </c>
      <c r="AL328" s="19">
        <f t="shared" si="227"/>
        <v>16.968032562293281</v>
      </c>
      <c r="AM328" s="19">
        <f t="shared" si="228"/>
        <v>41.593535557265525</v>
      </c>
      <c r="AN328" s="22">
        <f t="shared" si="229"/>
        <v>2.4561409999999997</v>
      </c>
      <c r="AO328" s="23">
        <f t="shared" si="230"/>
        <v>0.13708267718742603</v>
      </c>
      <c r="AP328" s="23">
        <f t="shared" si="231"/>
        <v>8.6830094736842101E-3</v>
      </c>
      <c r="AQ328" s="23">
        <f t="shared" si="203"/>
        <v>1.4200123843870403E-2</v>
      </c>
      <c r="AR328" s="24">
        <f t="shared" si="232"/>
        <v>0.90613523978226207</v>
      </c>
      <c r="AS328" s="24">
        <f t="shared" si="233"/>
        <v>5.7395879865338582E-2</v>
      </c>
      <c r="AT328" s="25">
        <f t="shared" si="234"/>
        <v>11.04234749581752</v>
      </c>
      <c r="AU328" s="25">
        <f t="shared" si="239"/>
        <v>-0.30800000000000016</v>
      </c>
      <c r="AV328" s="25">
        <f t="shared" si="235"/>
        <v>11.35034749581752</v>
      </c>
      <c r="AW328" s="23">
        <f t="shared" si="236"/>
        <v>5.756057092861731</v>
      </c>
      <c r="AX328" s="24">
        <f t="shared" si="237"/>
        <v>4.1874427607106464</v>
      </c>
      <c r="AY328" s="24">
        <f t="shared" si="204"/>
        <v>0.21052886278722011</v>
      </c>
      <c r="AZ328" s="15"/>
      <c r="BB328" s="35">
        <f t="shared" si="238"/>
        <v>4.3979716234978667</v>
      </c>
    </row>
    <row r="329" spans="1:54" ht="15.75" thickBot="1" x14ac:dyDescent="0.3">
      <c r="A329" s="31">
        <v>320</v>
      </c>
      <c r="B329" s="32">
        <f t="shared" si="240"/>
        <v>15</v>
      </c>
      <c r="C329" s="32">
        <v>320</v>
      </c>
      <c r="D329" s="3">
        <f t="shared" si="209"/>
        <v>-34</v>
      </c>
      <c r="E329" s="4">
        <f t="shared" si="210"/>
        <v>20</v>
      </c>
      <c r="F329" s="48">
        <v>16.399999999999999</v>
      </c>
      <c r="G329" s="48">
        <v>24.2</v>
      </c>
      <c r="H329" s="48">
        <v>8.5</v>
      </c>
      <c r="I329" s="42">
        <v>1013</v>
      </c>
      <c r="J329" s="12">
        <f t="shared" si="205"/>
        <v>101.3</v>
      </c>
      <c r="K329" s="5">
        <f t="shared" si="211"/>
        <v>101.0984263372235</v>
      </c>
      <c r="L329" s="41">
        <v>11</v>
      </c>
      <c r="M329" s="12">
        <f t="shared" si="206"/>
        <v>3.0547</v>
      </c>
      <c r="N329" s="14">
        <f t="shared" si="212"/>
        <v>10</v>
      </c>
      <c r="O329" s="5">
        <f t="shared" si="213"/>
        <v>2.2840887293674292</v>
      </c>
      <c r="P329" s="48">
        <v>11.2</v>
      </c>
      <c r="Q329" s="10">
        <f t="shared" si="199"/>
        <v>0.80629301659494523</v>
      </c>
      <c r="R329" s="5">
        <f t="shared" si="200"/>
        <v>27.257520332477092</v>
      </c>
      <c r="S329" s="6">
        <f t="shared" si="201"/>
        <v>31.316164134150295</v>
      </c>
      <c r="T329" s="5">
        <f t="shared" si="214"/>
        <v>0.82503702852024008</v>
      </c>
      <c r="U329" s="41">
        <v>57</v>
      </c>
      <c r="V329" s="5">
        <f t="shared" si="215"/>
        <v>1.8652662441343701</v>
      </c>
      <c r="W329" s="7">
        <f t="shared" si="216"/>
        <v>1.063201759156591</v>
      </c>
      <c r="X329" s="7">
        <f t="shared" si="217"/>
        <v>0.80206448497777916</v>
      </c>
      <c r="Y329" s="7">
        <f t="shared" si="218"/>
        <v>0.1956436545230201</v>
      </c>
      <c r="Z329" s="8">
        <v>0.23</v>
      </c>
      <c r="AA329" s="6">
        <f t="shared" si="219"/>
        <v>20.988290656007361</v>
      </c>
      <c r="AB329" s="6">
        <f t="shared" si="202"/>
        <v>5.5835102064574782</v>
      </c>
      <c r="AC329" s="18">
        <f t="shared" si="220"/>
        <v>-0.59341194567807209</v>
      </c>
      <c r="AD329" s="19">
        <f t="shared" si="207"/>
        <v>5.4913318975342458</v>
      </c>
      <c r="AE329" s="19">
        <f t="shared" si="221"/>
        <v>-0.32393214099989609</v>
      </c>
      <c r="AF329" s="19">
        <f t="shared" si="222"/>
        <v>-18.559944527930742</v>
      </c>
      <c r="AG329" s="20">
        <f t="shared" si="223"/>
        <v>1.8182925332363939</v>
      </c>
      <c r="AH329" s="19">
        <f t="shared" si="224"/>
        <v>104.18048807459634</v>
      </c>
      <c r="AI329" s="19">
        <f t="shared" si="225"/>
        <v>13.890731743279511</v>
      </c>
      <c r="AJ329" s="19">
        <f t="shared" si="226"/>
        <v>1.0224540566339595</v>
      </c>
      <c r="AK329" s="21">
        <f t="shared" si="208"/>
        <v>996.76669796841111</v>
      </c>
      <c r="AL329" s="19">
        <f t="shared" si="227"/>
        <v>17.024775201300464</v>
      </c>
      <c r="AM329" s="19">
        <f t="shared" si="228"/>
        <v>41.732628110541441</v>
      </c>
      <c r="AN329" s="22">
        <f t="shared" si="229"/>
        <v>2.4622796</v>
      </c>
      <c r="AO329" s="23">
        <f t="shared" si="230"/>
        <v>0.11876045435652692</v>
      </c>
      <c r="AP329" s="23">
        <f t="shared" si="231"/>
        <v>1.0059584146341465E-2</v>
      </c>
      <c r="AQ329" s="23">
        <f t="shared" si="203"/>
        <v>1.7871758288407282E-2</v>
      </c>
      <c r="AR329" s="24">
        <f t="shared" si="232"/>
        <v>0.86919806140554445</v>
      </c>
      <c r="AS329" s="24">
        <f t="shared" si="233"/>
        <v>7.3625274388868178E-2</v>
      </c>
      <c r="AT329" s="25">
        <f t="shared" si="234"/>
        <v>15.404780449549882</v>
      </c>
      <c r="AU329" s="25">
        <f t="shared" si="239"/>
        <v>-0.27300000000000008</v>
      </c>
      <c r="AV329" s="25">
        <f t="shared" si="235"/>
        <v>15.677780449549882</v>
      </c>
      <c r="AW329" s="23">
        <f t="shared" si="236"/>
        <v>7.0983420456860724</v>
      </c>
      <c r="AX329" s="24">
        <f t="shared" si="237"/>
        <v>5.5343415808223009</v>
      </c>
      <c r="AY329" s="24">
        <f t="shared" si="204"/>
        <v>0.41917284038757002</v>
      </c>
      <c r="AZ329" s="15"/>
      <c r="BB329" s="35">
        <f t="shared" si="238"/>
        <v>5.9535144212098707</v>
      </c>
    </row>
    <row r="330" spans="1:54" ht="15.75" thickBot="1" x14ac:dyDescent="0.3">
      <c r="A330" s="31">
        <v>321</v>
      </c>
      <c r="B330" s="32">
        <f t="shared" si="240"/>
        <v>16</v>
      </c>
      <c r="C330" s="32">
        <v>321</v>
      </c>
      <c r="D330" s="3">
        <f t="shared" si="209"/>
        <v>-34</v>
      </c>
      <c r="E330" s="4">
        <f t="shared" si="210"/>
        <v>20</v>
      </c>
      <c r="F330" s="48">
        <v>15.1</v>
      </c>
      <c r="G330" s="48">
        <v>23.7</v>
      </c>
      <c r="H330" s="48">
        <v>6.5</v>
      </c>
      <c r="I330" s="42">
        <v>1013</v>
      </c>
      <c r="J330" s="12">
        <f t="shared" si="205"/>
        <v>101.3</v>
      </c>
      <c r="K330" s="5">
        <f t="shared" si="211"/>
        <v>101.0984263372235</v>
      </c>
      <c r="L330" s="41">
        <v>6</v>
      </c>
      <c r="M330" s="12">
        <f t="shared" si="206"/>
        <v>1.6661999999999999</v>
      </c>
      <c r="N330" s="14">
        <f t="shared" si="212"/>
        <v>10</v>
      </c>
      <c r="O330" s="5">
        <f t="shared" si="213"/>
        <v>1.2458665796549611</v>
      </c>
      <c r="P330" s="48">
        <v>11.5</v>
      </c>
      <c r="Q330" s="10">
        <f t="shared" ref="Q330:Q375" si="241">P330/AI330</f>
        <v>0.82633141403241772</v>
      </c>
      <c r="R330" s="5">
        <f t="shared" ref="R330:R375" si="242">AM330*(0.25+(0.5*(P330/AI330)))</f>
        <v>27.76576754122642</v>
      </c>
      <c r="S330" s="6">
        <f t="shared" ref="S330:S375" si="243">(0.75+2*(E330)*10^-5)*(AM330)</f>
        <v>31.418138396633122</v>
      </c>
      <c r="T330" s="5">
        <f t="shared" si="214"/>
        <v>0.84306197291029072</v>
      </c>
      <c r="U330" s="41">
        <v>60</v>
      </c>
      <c r="V330" s="5">
        <f t="shared" si="215"/>
        <v>1.7163565196098411</v>
      </c>
      <c r="W330" s="7">
        <f t="shared" si="216"/>
        <v>1.0298139117659046</v>
      </c>
      <c r="X330" s="7">
        <f t="shared" si="217"/>
        <v>0.6865426078439365</v>
      </c>
      <c r="Y330" s="7">
        <f t="shared" si="218"/>
        <v>0.19792835374145998</v>
      </c>
      <c r="Z330" s="8">
        <v>0.23</v>
      </c>
      <c r="AA330" s="6">
        <f t="shared" si="219"/>
        <v>21.379641006744343</v>
      </c>
      <c r="AB330" s="6">
        <f t="shared" ref="AB330:AB375" si="244">(4.903*10^-9)*(((G330+273.15)^4+(H330+273.15)^4 )/2)*Y330*(T330)</f>
        <v>5.6783261968848349</v>
      </c>
      <c r="AC330" s="18">
        <f t="shared" si="220"/>
        <v>-0.59341194567807209</v>
      </c>
      <c r="AD330" s="19">
        <f t="shared" si="207"/>
        <v>5.5085461041095884</v>
      </c>
      <c r="AE330" s="19">
        <f t="shared" si="221"/>
        <v>-0.32831773766136579</v>
      </c>
      <c r="AF330" s="19">
        <f t="shared" si="222"/>
        <v>-18.81122070727962</v>
      </c>
      <c r="AG330" s="20">
        <f t="shared" si="223"/>
        <v>1.8217224400306451</v>
      </c>
      <c r="AH330" s="19">
        <f t="shared" si="224"/>
        <v>104.37700725803018</v>
      </c>
      <c r="AI330" s="19">
        <f t="shared" si="225"/>
        <v>13.91693430107069</v>
      </c>
      <c r="AJ330" s="19">
        <f t="shared" si="226"/>
        <v>1.0229101833751724</v>
      </c>
      <c r="AK330" s="21">
        <f t="shared" si="208"/>
        <v>1000.0124514539706</v>
      </c>
      <c r="AL330" s="19">
        <f t="shared" si="227"/>
        <v>17.08021267083382</v>
      </c>
      <c r="AM330" s="19">
        <f t="shared" si="228"/>
        <v>41.868521317474844</v>
      </c>
      <c r="AN330" s="22">
        <f t="shared" si="229"/>
        <v>2.4653489</v>
      </c>
      <c r="AO330" s="23">
        <f t="shared" si="230"/>
        <v>0.11040805442649344</v>
      </c>
      <c r="AP330" s="23">
        <f t="shared" si="231"/>
        <v>1.0925641059602649E-2</v>
      </c>
      <c r="AQ330" s="23">
        <f t="shared" ref="AQ330:AQ375" si="245">(AP330)*(1+(0.34*(O330)))</f>
        <v>1.5553684019140736E-2</v>
      </c>
      <c r="AR330" s="24">
        <f t="shared" si="232"/>
        <v>0.87652056718910876</v>
      </c>
      <c r="AS330" s="24">
        <f t="shared" si="233"/>
        <v>8.6737776045526863E-2</v>
      </c>
      <c r="AT330" s="25">
        <f t="shared" si="234"/>
        <v>15.701314809859507</v>
      </c>
      <c r="AU330" s="25">
        <f t="shared" si="239"/>
        <v>6.3000000000000153E-2</v>
      </c>
      <c r="AV330" s="25">
        <f t="shared" si="235"/>
        <v>15.638314809859507</v>
      </c>
      <c r="AW330" s="23">
        <f t="shared" si="236"/>
        <v>3.8892817262902013</v>
      </c>
      <c r="AX330" s="24">
        <f t="shared" si="237"/>
        <v>5.5599856746523368</v>
      </c>
      <c r="AY330" s="24">
        <f t="shared" ref="AY330:AY375" si="246">AP330/(AO330+AQ330)*AW330*X330</f>
        <v>0.23160353356369007</v>
      </c>
      <c r="AZ330" s="15"/>
      <c r="BB330" s="35">
        <f t="shared" si="238"/>
        <v>5.7915892082160267</v>
      </c>
    </row>
    <row r="331" spans="1:54" ht="15.75" thickBot="1" x14ac:dyDescent="0.3">
      <c r="A331" s="31">
        <v>322</v>
      </c>
      <c r="B331" s="32">
        <f t="shared" si="240"/>
        <v>17</v>
      </c>
      <c r="C331" s="32">
        <v>322</v>
      </c>
      <c r="D331" s="3">
        <f t="shared" si="209"/>
        <v>-34</v>
      </c>
      <c r="E331" s="4">
        <f t="shared" si="210"/>
        <v>20</v>
      </c>
      <c r="F331" s="48">
        <v>17.3</v>
      </c>
      <c r="G331" s="48">
        <v>25.6</v>
      </c>
      <c r="H331" s="48">
        <v>9</v>
      </c>
      <c r="I331" s="42">
        <v>1013</v>
      </c>
      <c r="J331" s="12">
        <f t="shared" ref="J331:J375" si="247">I331/10</f>
        <v>101.3</v>
      </c>
      <c r="K331" s="5">
        <f t="shared" si="211"/>
        <v>101.0984263372235</v>
      </c>
      <c r="L331" s="41">
        <v>6</v>
      </c>
      <c r="M331" s="12">
        <f t="shared" ref="M331:M375" si="248">0.2777*L331</f>
        <v>1.6661999999999999</v>
      </c>
      <c r="N331" s="14">
        <f t="shared" si="212"/>
        <v>10</v>
      </c>
      <c r="O331" s="5">
        <f t="shared" si="213"/>
        <v>1.2458665796549611</v>
      </c>
      <c r="P331" s="48">
        <v>11.6</v>
      </c>
      <c r="Q331" s="10">
        <f t="shared" si="241"/>
        <v>0.83197960491374667</v>
      </c>
      <c r="R331" s="5">
        <f t="shared" si="242"/>
        <v>27.972359767844761</v>
      </c>
      <c r="S331" s="6">
        <f t="shared" si="243"/>
        <v>31.517687947106307</v>
      </c>
      <c r="T331" s="5">
        <f t="shared" si="214"/>
        <v>0.84814263501702969</v>
      </c>
      <c r="U331" s="41">
        <v>53</v>
      </c>
      <c r="V331" s="5">
        <f t="shared" si="215"/>
        <v>1.9748770044473396</v>
      </c>
      <c r="W331" s="7">
        <f t="shared" si="216"/>
        <v>1.04668481235709</v>
      </c>
      <c r="X331" s="7">
        <f t="shared" si="217"/>
        <v>0.92819219209024961</v>
      </c>
      <c r="Y331" s="7">
        <f t="shared" si="218"/>
        <v>0.19676933874969732</v>
      </c>
      <c r="Z331" s="8">
        <v>0.23</v>
      </c>
      <c r="AA331" s="6">
        <f t="shared" si="219"/>
        <v>21.538717021240465</v>
      </c>
      <c r="AB331" s="6">
        <f t="shared" si="244"/>
        <v>5.851897615344491</v>
      </c>
      <c r="AC331" s="18">
        <f t="shared" si="220"/>
        <v>-0.59341194567807209</v>
      </c>
      <c r="AD331" s="19">
        <f t="shared" ref="AD331:AD375" si="249">(2*(3.1415927)/365)*((C331)-1)</f>
        <v>5.5257603106849311</v>
      </c>
      <c r="AE331" s="19">
        <f t="shared" si="221"/>
        <v>-0.33260487403727529</v>
      </c>
      <c r="AF331" s="19">
        <f t="shared" si="222"/>
        <v>-19.056855527816243</v>
      </c>
      <c r="AG331" s="20">
        <f t="shared" si="223"/>
        <v>1.825088548165176</v>
      </c>
      <c r="AH331" s="19">
        <f t="shared" si="224"/>
        <v>104.56987104752345</v>
      </c>
      <c r="AI331" s="19">
        <f t="shared" si="225"/>
        <v>13.942649473003126</v>
      </c>
      <c r="AJ331" s="19">
        <f t="shared" si="226"/>
        <v>1.0233602306762006</v>
      </c>
      <c r="AK331" s="21">
        <f t="shared" si="208"/>
        <v>1003.1810284318</v>
      </c>
      <c r="AL331" s="19">
        <f t="shared" si="227"/>
        <v>17.134331965615146</v>
      </c>
      <c r="AM331" s="19">
        <f t="shared" si="228"/>
        <v>42.001183298382607</v>
      </c>
      <c r="AN331" s="22">
        <f t="shared" si="229"/>
        <v>2.4601546999999999</v>
      </c>
      <c r="AO331" s="23">
        <f t="shared" si="230"/>
        <v>0.1248519150879928</v>
      </c>
      <c r="AP331" s="23">
        <f t="shared" si="231"/>
        <v>9.5362531791907505E-3</v>
      </c>
      <c r="AQ331" s="23">
        <f t="shared" si="245"/>
        <v>1.3575758883758676E-2</v>
      </c>
      <c r="AR331" s="24">
        <f t="shared" si="232"/>
        <v>0.90192886657526983</v>
      </c>
      <c r="AS331" s="24">
        <f t="shared" si="233"/>
        <v>6.8889788476376362E-2</v>
      </c>
      <c r="AT331" s="25">
        <f t="shared" si="234"/>
        <v>15.686819405895974</v>
      </c>
      <c r="AU331" s="25">
        <f t="shared" si="239"/>
        <v>0.4830000000000001</v>
      </c>
      <c r="AV331" s="25">
        <f t="shared" si="235"/>
        <v>15.203819405895974</v>
      </c>
      <c r="AW331" s="23">
        <f t="shared" si="236"/>
        <v>3.8598276133888643</v>
      </c>
      <c r="AX331" s="24">
        <f t="shared" si="237"/>
        <v>5.5739436241041469</v>
      </c>
      <c r="AY331" s="24">
        <f t="shared" si="246"/>
        <v>0.24680881727426079</v>
      </c>
      <c r="AZ331" s="15"/>
      <c r="BB331" s="35">
        <f t="shared" si="238"/>
        <v>5.8207524413784073</v>
      </c>
    </row>
    <row r="332" spans="1:54" ht="15.75" thickBot="1" x14ac:dyDescent="0.3">
      <c r="A332" s="31">
        <v>323</v>
      </c>
      <c r="B332" s="32">
        <f t="shared" si="240"/>
        <v>18</v>
      </c>
      <c r="C332" s="32">
        <v>323</v>
      </c>
      <c r="D332" s="3">
        <f t="shared" si="209"/>
        <v>-34</v>
      </c>
      <c r="E332" s="4">
        <f t="shared" si="210"/>
        <v>20</v>
      </c>
      <c r="F332" s="48">
        <v>22</v>
      </c>
      <c r="G332" s="48">
        <v>31.5</v>
      </c>
      <c r="H332" s="48">
        <v>12.4</v>
      </c>
      <c r="I332" s="42">
        <v>1013</v>
      </c>
      <c r="J332" s="12">
        <f t="shared" si="247"/>
        <v>101.3</v>
      </c>
      <c r="K332" s="5">
        <f t="shared" si="211"/>
        <v>101.0984263372235</v>
      </c>
      <c r="L332" s="41">
        <v>14</v>
      </c>
      <c r="M332" s="12">
        <f t="shared" si="248"/>
        <v>3.8877999999999999</v>
      </c>
      <c r="N332" s="14">
        <f t="shared" si="212"/>
        <v>10</v>
      </c>
      <c r="O332" s="5">
        <f t="shared" si="213"/>
        <v>2.9070220191949097</v>
      </c>
      <c r="P332" s="48">
        <v>11.3</v>
      </c>
      <c r="Q332" s="10">
        <f t="shared" si="241"/>
        <v>0.80900002941681881</v>
      </c>
      <c r="R332" s="5">
        <f t="shared" si="242"/>
        <v>27.574467245494514</v>
      </c>
      <c r="S332" s="6">
        <f t="shared" si="243"/>
        <v>31.61478954318688</v>
      </c>
      <c r="T332" s="5">
        <f t="shared" si="214"/>
        <v>0.82747204138639774</v>
      </c>
      <c r="U332" s="41">
        <v>59</v>
      </c>
      <c r="V332" s="5">
        <f t="shared" si="215"/>
        <v>2.6439314366864441</v>
      </c>
      <c r="W332" s="7">
        <f t="shared" si="216"/>
        <v>1.5599195476450021</v>
      </c>
      <c r="X332" s="7">
        <f t="shared" si="217"/>
        <v>1.0840118890414421</v>
      </c>
      <c r="Y332" s="7">
        <f t="shared" si="218"/>
        <v>0.16514456504345645</v>
      </c>
      <c r="Z332" s="8">
        <v>0.23</v>
      </c>
      <c r="AA332" s="6">
        <f t="shared" si="219"/>
        <v>21.232339779030777</v>
      </c>
      <c r="AB332" s="6">
        <f t="shared" si="244"/>
        <v>5.1130175408580367</v>
      </c>
      <c r="AC332" s="18">
        <f t="shared" si="220"/>
        <v>-0.59341194567807209</v>
      </c>
      <c r="AD332" s="19">
        <f t="shared" si="249"/>
        <v>5.5429745172602738</v>
      </c>
      <c r="AE332" s="19">
        <f t="shared" si="221"/>
        <v>-0.33679170721377355</v>
      </c>
      <c r="AF332" s="19">
        <f t="shared" si="222"/>
        <v>-19.296743398354945</v>
      </c>
      <c r="AG332" s="20">
        <f t="shared" si="223"/>
        <v>1.8283887358217727</v>
      </c>
      <c r="AH332" s="19">
        <f t="shared" si="224"/>
        <v>104.75895787184761</v>
      </c>
      <c r="AI332" s="19">
        <f t="shared" si="225"/>
        <v>13.967861049579682</v>
      </c>
      <c r="AJ332" s="19">
        <f t="shared" si="226"/>
        <v>1.0238040422719081</v>
      </c>
      <c r="AK332" s="21">
        <f t="shared" si="208"/>
        <v>1006.2716891167448</v>
      </c>
      <c r="AL332" s="19">
        <f t="shared" si="227"/>
        <v>17.187120450114001</v>
      </c>
      <c r="AM332" s="19">
        <f t="shared" si="228"/>
        <v>42.130583079939875</v>
      </c>
      <c r="AN332" s="22">
        <f t="shared" si="229"/>
        <v>2.449058</v>
      </c>
      <c r="AO332" s="23">
        <f t="shared" si="230"/>
        <v>0.16114510182701458</v>
      </c>
      <c r="AP332" s="23">
        <f t="shared" si="231"/>
        <v>7.4989627272727269E-3</v>
      </c>
      <c r="AQ332" s="23">
        <f t="shared" si="245"/>
        <v>1.4910843648835995E-2</v>
      </c>
      <c r="AR332" s="24">
        <f t="shared" si="232"/>
        <v>0.91530621923312838</v>
      </c>
      <c r="AS332" s="24">
        <f t="shared" si="233"/>
        <v>4.259420326308351E-2</v>
      </c>
      <c r="AT332" s="25">
        <f t="shared" si="234"/>
        <v>16.119322238172742</v>
      </c>
      <c r="AU332" s="25">
        <f t="shared" si="239"/>
        <v>0.31500000000000006</v>
      </c>
      <c r="AV332" s="25">
        <f t="shared" si="235"/>
        <v>15.804322238172743</v>
      </c>
      <c r="AW332" s="23">
        <f t="shared" si="236"/>
        <v>8.8628720097405793</v>
      </c>
      <c r="AX332" s="24">
        <f t="shared" si="237"/>
        <v>5.9066769489999613</v>
      </c>
      <c r="AY332" s="24">
        <f t="shared" si="246"/>
        <v>0.40922204571133403</v>
      </c>
      <c r="AZ332" s="15"/>
      <c r="BB332" s="35">
        <f t="shared" si="238"/>
        <v>6.3158989947112953</v>
      </c>
    </row>
    <row r="333" spans="1:54" ht="15.75" thickBot="1" x14ac:dyDescent="0.3">
      <c r="A333" s="31">
        <v>324</v>
      </c>
      <c r="B333" s="32">
        <f t="shared" si="240"/>
        <v>19</v>
      </c>
      <c r="C333" s="32">
        <v>324</v>
      </c>
      <c r="D333" s="3">
        <f t="shared" si="209"/>
        <v>-34</v>
      </c>
      <c r="E333" s="4">
        <f t="shared" si="210"/>
        <v>20</v>
      </c>
      <c r="F333" s="48">
        <v>21.8</v>
      </c>
      <c r="G333" s="48">
        <v>26.7</v>
      </c>
      <c r="H333" s="48">
        <v>16.8</v>
      </c>
      <c r="I333" s="42">
        <v>1013</v>
      </c>
      <c r="J333" s="12">
        <f t="shared" si="247"/>
        <v>101.3</v>
      </c>
      <c r="K333" s="5">
        <f t="shared" si="211"/>
        <v>101.0984263372235</v>
      </c>
      <c r="L333" s="41">
        <v>10</v>
      </c>
      <c r="M333" s="12">
        <f t="shared" si="248"/>
        <v>2.7770000000000001</v>
      </c>
      <c r="N333" s="14">
        <f t="shared" si="212"/>
        <v>10</v>
      </c>
      <c r="O333" s="5">
        <f t="shared" si="213"/>
        <v>2.0764442994249355</v>
      </c>
      <c r="P333" s="48">
        <v>0.5</v>
      </c>
      <c r="Q333" s="10">
        <f t="shared" si="241"/>
        <v>3.5733293906737386E-2</v>
      </c>
      <c r="R333" s="5">
        <f t="shared" si="242"/>
        <v>11.319158018259726</v>
      </c>
      <c r="S333" s="6">
        <f t="shared" si="243"/>
        <v>31.709420614731286</v>
      </c>
      <c r="T333" s="5">
        <f t="shared" si="214"/>
        <v>0.13190294960960536</v>
      </c>
      <c r="U333" s="41">
        <v>74</v>
      </c>
      <c r="V333" s="5">
        <f t="shared" si="215"/>
        <v>2.6118721456842882</v>
      </c>
      <c r="W333" s="7">
        <f t="shared" si="216"/>
        <v>1.9327853878063732</v>
      </c>
      <c r="X333" s="7">
        <f t="shared" si="217"/>
        <v>0.67908675787791495</v>
      </c>
      <c r="Y333" s="7">
        <f t="shared" si="218"/>
        <v>0.14536548712778377</v>
      </c>
      <c r="Z333" s="8">
        <v>0.23</v>
      </c>
      <c r="AA333" s="6">
        <f t="shared" si="219"/>
        <v>8.7157516740599892</v>
      </c>
      <c r="AB333" s="6">
        <f t="shared" si="244"/>
        <v>0.71221379762902781</v>
      </c>
      <c r="AC333" s="18">
        <f t="shared" si="220"/>
        <v>-0.59341194567807209</v>
      </c>
      <c r="AD333" s="19">
        <f t="shared" si="249"/>
        <v>5.5601887238356156</v>
      </c>
      <c r="AE333" s="19">
        <f t="shared" si="221"/>
        <v>-0.3408764214966285</v>
      </c>
      <c r="AF333" s="19">
        <f t="shared" si="222"/>
        <v>-19.530780287279342</v>
      </c>
      <c r="AG333" s="20">
        <f t="shared" si="223"/>
        <v>1.8316208721370355</v>
      </c>
      <c r="AH333" s="19">
        <f t="shared" si="224"/>
        <v>104.94414564152314</v>
      </c>
      <c r="AI333" s="19">
        <f t="shared" si="225"/>
        <v>13.992552752203085</v>
      </c>
      <c r="AJ333" s="19">
        <f t="shared" si="226"/>
        <v>1.0242414629700023</v>
      </c>
      <c r="AK333" s="21">
        <f t="shared" si="208"/>
        <v>1009.2837151204554</v>
      </c>
      <c r="AL333" s="19">
        <f t="shared" si="227"/>
        <v>17.238565854257381</v>
      </c>
      <c r="AM333" s="19">
        <f t="shared" si="228"/>
        <v>42.256690584663232</v>
      </c>
      <c r="AN333" s="22">
        <f t="shared" si="229"/>
        <v>2.4495301999999999</v>
      </c>
      <c r="AO333" s="23">
        <f t="shared" si="230"/>
        <v>0.15943697356053191</v>
      </c>
      <c r="AP333" s="23">
        <f t="shared" si="231"/>
        <v>7.5677605504587157E-3</v>
      </c>
      <c r="AQ333" s="23">
        <f t="shared" si="245"/>
        <v>1.2910531856959106E-2</v>
      </c>
      <c r="AR333" s="24">
        <f t="shared" si="232"/>
        <v>0.92509011473252889</v>
      </c>
      <c r="AS333" s="24">
        <f t="shared" si="233"/>
        <v>4.3909893166870793E-2</v>
      </c>
      <c r="AT333" s="25">
        <f t="shared" si="234"/>
        <v>8.0035378764309613</v>
      </c>
      <c r="AU333" s="25">
        <f t="shared" si="239"/>
        <v>-0.17500000000000002</v>
      </c>
      <c r="AV333" s="25">
        <f t="shared" si="235"/>
        <v>8.178537876430962</v>
      </c>
      <c r="AW333" s="23">
        <f t="shared" si="236"/>
        <v>6.3349148118048877</v>
      </c>
      <c r="AX333" s="24">
        <f t="shared" si="237"/>
        <v>3.0887084153736306</v>
      </c>
      <c r="AY333" s="24">
        <f t="shared" si="246"/>
        <v>0.18889846178318917</v>
      </c>
      <c r="AZ333" s="15"/>
      <c r="BB333" s="35">
        <f t="shared" si="238"/>
        <v>3.2776068771568196</v>
      </c>
    </row>
    <row r="334" spans="1:54" ht="15.75" thickBot="1" x14ac:dyDescent="0.3">
      <c r="A334" s="31">
        <v>325</v>
      </c>
      <c r="B334" s="32">
        <f t="shared" si="240"/>
        <v>20</v>
      </c>
      <c r="C334" s="32">
        <v>325</v>
      </c>
      <c r="D334" s="3">
        <f t="shared" si="209"/>
        <v>-34</v>
      </c>
      <c r="E334" s="4">
        <f t="shared" si="210"/>
        <v>20</v>
      </c>
      <c r="F334" s="48">
        <v>19.5</v>
      </c>
      <c r="G334" s="48">
        <v>24.9</v>
      </c>
      <c r="H334" s="48">
        <v>14.2</v>
      </c>
      <c r="I334" s="42">
        <v>1013</v>
      </c>
      <c r="J334" s="12">
        <f t="shared" si="247"/>
        <v>101.3</v>
      </c>
      <c r="K334" s="5">
        <f t="shared" si="211"/>
        <v>101.0984263372235</v>
      </c>
      <c r="L334" s="41">
        <v>12</v>
      </c>
      <c r="M334" s="12">
        <f t="shared" si="248"/>
        <v>3.3323999999999998</v>
      </c>
      <c r="N334" s="14">
        <f t="shared" si="212"/>
        <v>10</v>
      </c>
      <c r="O334" s="5">
        <f t="shared" si="213"/>
        <v>2.4917331593099221</v>
      </c>
      <c r="P334" s="48">
        <v>6.6</v>
      </c>
      <c r="Q334" s="10">
        <f t="shared" si="241"/>
        <v>0.47086661702499011</v>
      </c>
      <c r="R334" s="5">
        <f t="shared" si="242"/>
        <v>20.572409548544634</v>
      </c>
      <c r="S334" s="6">
        <f t="shared" si="243"/>
        <v>31.801559255447199</v>
      </c>
      <c r="T334" s="5">
        <f t="shared" si="214"/>
        <v>0.52331418775568816</v>
      </c>
      <c r="U334" s="41">
        <v>68</v>
      </c>
      <c r="V334" s="5">
        <f t="shared" si="215"/>
        <v>2.2668802885808801</v>
      </c>
      <c r="W334" s="7">
        <f t="shared" si="216"/>
        <v>1.5414785962349986</v>
      </c>
      <c r="X334" s="7">
        <f t="shared" si="217"/>
        <v>0.72540169234588148</v>
      </c>
      <c r="Y334" s="7">
        <f t="shared" si="218"/>
        <v>0.16618118489011044</v>
      </c>
      <c r="Z334" s="8">
        <v>0.23</v>
      </c>
      <c r="AA334" s="6">
        <f t="shared" si="219"/>
        <v>15.840755352379368</v>
      </c>
      <c r="AB334" s="6">
        <f t="shared" si="244"/>
        <v>3.1359337441158814</v>
      </c>
      <c r="AC334" s="18">
        <f t="shared" si="220"/>
        <v>-0.59341194567807209</v>
      </c>
      <c r="AD334" s="19">
        <f t="shared" si="249"/>
        <v>5.5774029304109582</v>
      </c>
      <c r="AE334" s="19">
        <f t="shared" si="221"/>
        <v>-0.34485723018005426</v>
      </c>
      <c r="AF334" s="19">
        <f t="shared" si="222"/>
        <v>-19.758863823888667</v>
      </c>
      <c r="AG334" s="20">
        <f t="shared" si="223"/>
        <v>1.834782820654584</v>
      </c>
      <c r="AH334" s="19">
        <f t="shared" si="224"/>
        <v>105.12531194661631</v>
      </c>
      <c r="AI334" s="19">
        <f t="shared" si="225"/>
        <v>14.016708259548841</v>
      </c>
      <c r="AJ334" s="19">
        <f t="shared" si="226"/>
        <v>1.0246723387250891</v>
      </c>
      <c r="AK334" s="21">
        <f t="shared" ref="AK334:AK375" si="250">898*(AJ334)*(SIN(AC334)*SIN(AE334)*AG334+(COS(AC334)*COS(AE334)*SIN(AG334)))</f>
        <v>1012.2164091843987</v>
      </c>
      <c r="AL334" s="19">
        <f t="shared" si="227"/>
        <v>17.288656268869531</v>
      </c>
      <c r="AM334" s="19">
        <f t="shared" si="228"/>
        <v>42.379476619732408</v>
      </c>
      <c r="AN334" s="22">
        <f t="shared" si="229"/>
        <v>2.4549604999999999</v>
      </c>
      <c r="AO334" s="23">
        <f t="shared" si="230"/>
        <v>0.14086740081928015</v>
      </c>
      <c r="AP334" s="23">
        <f t="shared" si="231"/>
        <v>8.4603682051282054E-3</v>
      </c>
      <c r="AQ334" s="23">
        <f t="shared" si="245"/>
        <v>1.5627901404002574E-2</v>
      </c>
      <c r="AR334" s="24">
        <f t="shared" si="232"/>
        <v>0.9001382074606612</v>
      </c>
      <c r="AS334" s="24">
        <f t="shared" si="233"/>
        <v>5.4061483539341072E-2</v>
      </c>
      <c r="AT334" s="25">
        <f t="shared" si="234"/>
        <v>12.704821608263487</v>
      </c>
      <c r="AU334" s="25">
        <f t="shared" si="239"/>
        <v>-0.51100000000000012</v>
      </c>
      <c r="AV334" s="25">
        <f t="shared" si="235"/>
        <v>13.215821608263486</v>
      </c>
      <c r="AW334" s="23">
        <f t="shared" si="236"/>
        <v>7.6616325363133928</v>
      </c>
      <c r="AX334" s="24">
        <f t="shared" si="237"/>
        <v>4.8457260198614875</v>
      </c>
      <c r="AY334" s="24">
        <f t="shared" si="246"/>
        <v>0.30046081606047492</v>
      </c>
      <c r="AZ334" s="15"/>
      <c r="BB334" s="35">
        <f t="shared" si="238"/>
        <v>5.1461868359219629</v>
      </c>
    </row>
    <row r="335" spans="1:54" ht="15.75" thickBot="1" x14ac:dyDescent="0.3">
      <c r="A335" s="31">
        <v>326</v>
      </c>
      <c r="B335" s="32">
        <f t="shared" si="240"/>
        <v>21</v>
      </c>
      <c r="C335" s="32">
        <v>326</v>
      </c>
      <c r="D335" s="3">
        <f t="shared" si="209"/>
        <v>-34</v>
      </c>
      <c r="E335" s="4">
        <f t="shared" si="210"/>
        <v>20</v>
      </c>
      <c r="F335" s="48">
        <v>14.5</v>
      </c>
      <c r="G335" s="48">
        <v>19.2</v>
      </c>
      <c r="H335" s="48">
        <v>9.8000000000000007</v>
      </c>
      <c r="I335" s="42">
        <v>1013</v>
      </c>
      <c r="J335" s="12">
        <f t="shared" si="247"/>
        <v>101.3</v>
      </c>
      <c r="K335" s="5">
        <f t="shared" si="211"/>
        <v>101.0984263372235</v>
      </c>
      <c r="L335" s="41">
        <v>12</v>
      </c>
      <c r="M335" s="12">
        <f t="shared" si="248"/>
        <v>3.3323999999999998</v>
      </c>
      <c r="N335" s="14">
        <f t="shared" si="212"/>
        <v>10</v>
      </c>
      <c r="O335" s="5">
        <f t="shared" si="213"/>
        <v>2.4917331593099221</v>
      </c>
      <c r="P335" s="48">
        <v>1.1000000000000001</v>
      </c>
      <c r="Q335" s="10">
        <f t="shared" si="241"/>
        <v>7.8345841596419802E-2</v>
      </c>
      <c r="R335" s="5">
        <f t="shared" si="242"/>
        <v>12.28953476399181</v>
      </c>
      <c r="S335" s="6">
        <f t="shared" si="243"/>
        <v>31.89118421408061</v>
      </c>
      <c r="T335" s="5">
        <f t="shared" si="214"/>
        <v>0.1702337994104256</v>
      </c>
      <c r="U335" s="41">
        <v>79</v>
      </c>
      <c r="V335" s="5">
        <f t="shared" si="215"/>
        <v>1.6512192591740025</v>
      </c>
      <c r="W335" s="7">
        <f t="shared" si="216"/>
        <v>1.304463214747462</v>
      </c>
      <c r="X335" s="7">
        <f t="shared" si="217"/>
        <v>0.34675604442654051</v>
      </c>
      <c r="Y335" s="7">
        <f t="shared" si="218"/>
        <v>0.18010166039307898</v>
      </c>
      <c r="Z335" s="8">
        <v>0.23</v>
      </c>
      <c r="AA335" s="6">
        <f t="shared" si="219"/>
        <v>9.4629417682736943</v>
      </c>
      <c r="AB335" s="6">
        <f t="shared" si="244"/>
        <v>1.0308086604618565</v>
      </c>
      <c r="AC335" s="18">
        <f t="shared" si="220"/>
        <v>-0.59341194567807209</v>
      </c>
      <c r="AD335" s="19">
        <f t="shared" si="249"/>
        <v>5.5946171369863009</v>
      </c>
      <c r="AE335" s="19">
        <f t="shared" si="221"/>
        <v>-0.34873237731269818</v>
      </c>
      <c r="AF335" s="19">
        <f t="shared" si="222"/>
        <v>-19.980893399581387</v>
      </c>
      <c r="AG335" s="20">
        <f t="shared" si="223"/>
        <v>1.8378724429467632</v>
      </c>
      <c r="AH335" s="19">
        <f t="shared" si="224"/>
        <v>105.30233426424772</v>
      </c>
      <c r="AI335" s="19">
        <f t="shared" si="225"/>
        <v>14.040311235233029</v>
      </c>
      <c r="AJ335" s="19">
        <f t="shared" si="226"/>
        <v>1.0250965167132713</v>
      </c>
      <c r="AK335" s="21">
        <f t="shared" si="250"/>
        <v>1015.0690948993508</v>
      </c>
      <c r="AL335" s="19">
        <f t="shared" si="227"/>
        <v>17.337380140880914</v>
      </c>
      <c r="AM335" s="19">
        <f t="shared" si="228"/>
        <v>42.49891286524602</v>
      </c>
      <c r="AN335" s="22">
        <f t="shared" si="229"/>
        <v>2.4667654999999997</v>
      </c>
      <c r="AO335" s="23">
        <f t="shared" si="230"/>
        <v>0.10672477501299715</v>
      </c>
      <c r="AP335" s="23">
        <f t="shared" si="231"/>
        <v>1.1377736551724138E-2</v>
      </c>
      <c r="AQ335" s="23">
        <f t="shared" si="245"/>
        <v>2.1016832922624153E-2</v>
      </c>
      <c r="AR335" s="24">
        <f t="shared" si="232"/>
        <v>0.83547386585883487</v>
      </c>
      <c r="AS335" s="24">
        <f t="shared" si="233"/>
        <v>8.9068368056383337E-2</v>
      </c>
      <c r="AT335" s="25">
        <f t="shared" si="234"/>
        <v>8.432133107811838</v>
      </c>
      <c r="AU335" s="25">
        <f t="shared" si="239"/>
        <v>-0.68600000000000017</v>
      </c>
      <c r="AV335" s="25">
        <f t="shared" si="235"/>
        <v>9.1181331078118379</v>
      </c>
      <c r="AW335" s="23">
        <f t="shared" si="236"/>
        <v>7.7947856912719153</v>
      </c>
      <c r="AX335" s="24">
        <f t="shared" si="237"/>
        <v>3.08823920109106</v>
      </c>
      <c r="AY335" s="24">
        <f t="shared" si="246"/>
        <v>0.24074191702897088</v>
      </c>
      <c r="AZ335" s="15"/>
      <c r="BB335" s="35">
        <f t="shared" si="238"/>
        <v>3.3289811181200308</v>
      </c>
    </row>
    <row r="336" spans="1:54" ht="15.75" thickBot="1" x14ac:dyDescent="0.3">
      <c r="A336" s="31">
        <v>327</v>
      </c>
      <c r="B336" s="32">
        <f t="shared" si="240"/>
        <v>22</v>
      </c>
      <c r="C336" s="32">
        <v>327</v>
      </c>
      <c r="D336" s="3">
        <f t="shared" si="209"/>
        <v>-34</v>
      </c>
      <c r="E336" s="4">
        <f t="shared" si="210"/>
        <v>20</v>
      </c>
      <c r="F336" s="48">
        <v>9.6999999999999993</v>
      </c>
      <c r="G336" s="48">
        <v>18</v>
      </c>
      <c r="H336" s="48">
        <v>1.4</v>
      </c>
      <c r="I336" s="42">
        <v>1013</v>
      </c>
      <c r="J336" s="12">
        <f t="shared" si="247"/>
        <v>101.3</v>
      </c>
      <c r="K336" s="5">
        <f t="shared" si="211"/>
        <v>101.0984263372235</v>
      </c>
      <c r="L336" s="41">
        <v>8</v>
      </c>
      <c r="M336" s="12">
        <f t="shared" si="248"/>
        <v>2.2216</v>
      </c>
      <c r="N336" s="14">
        <f t="shared" si="212"/>
        <v>10</v>
      </c>
      <c r="O336" s="5">
        <f t="shared" si="213"/>
        <v>1.6611554395399484</v>
      </c>
      <c r="P336" s="48">
        <v>11.1</v>
      </c>
      <c r="Q336" s="10">
        <f t="shared" si="241"/>
        <v>0.78928588599969396</v>
      </c>
      <c r="R336" s="5">
        <f t="shared" si="242"/>
        <v>27.47144087698074</v>
      </c>
      <c r="S336" s="6">
        <f t="shared" si="243"/>
        <v>31.978274885251071</v>
      </c>
      <c r="T336" s="5">
        <f t="shared" si="214"/>
        <v>0.80973877005569517</v>
      </c>
      <c r="U336" s="41">
        <v>56</v>
      </c>
      <c r="V336" s="5">
        <f t="shared" si="215"/>
        <v>1.2034939028675842</v>
      </c>
      <c r="W336" s="7">
        <f t="shared" si="216"/>
        <v>0.67395658560584715</v>
      </c>
      <c r="X336" s="7">
        <f t="shared" si="217"/>
        <v>0.52953731726173703</v>
      </c>
      <c r="Y336" s="7">
        <f t="shared" si="218"/>
        <v>0.22506719755494256</v>
      </c>
      <c r="Z336" s="8">
        <v>0.23</v>
      </c>
      <c r="AA336" s="6">
        <f t="shared" si="219"/>
        <v>21.153009475275169</v>
      </c>
      <c r="AB336" s="6">
        <f t="shared" si="244"/>
        <v>5.7488646250781068</v>
      </c>
      <c r="AC336" s="18">
        <f t="shared" si="220"/>
        <v>-0.59341194567807209</v>
      </c>
      <c r="AD336" s="19">
        <f t="shared" si="249"/>
        <v>5.6118313435616436</v>
      </c>
      <c r="AE336" s="19">
        <f t="shared" si="221"/>
        <v>-0.352500139457327</v>
      </c>
      <c r="AF336" s="19">
        <f t="shared" si="222"/>
        <v>-20.196770268677778</v>
      </c>
      <c r="AG336" s="20">
        <f t="shared" si="223"/>
        <v>1.8408876023989142</v>
      </c>
      <c r="AH336" s="19">
        <f t="shared" si="224"/>
        <v>105.47509017541495</v>
      </c>
      <c r="AI336" s="19">
        <f t="shared" si="225"/>
        <v>14.063345356721992</v>
      </c>
      <c r="AJ336" s="19">
        <f t="shared" si="226"/>
        <v>1.0255138454072363</v>
      </c>
      <c r="AK336" s="21">
        <f t="shared" si="250"/>
        <v>1017.8411164136896</v>
      </c>
      <c r="AL336" s="19">
        <f t="shared" si="227"/>
        <v>17.384726268345819</v>
      </c>
      <c r="AM336" s="19">
        <f t="shared" si="228"/>
        <v>42.61497186200836</v>
      </c>
      <c r="AN336" s="22">
        <f t="shared" si="229"/>
        <v>2.4780983000000001</v>
      </c>
      <c r="AO336" s="23">
        <f t="shared" si="230"/>
        <v>8.0839187889514011E-2</v>
      </c>
      <c r="AP336" s="23">
        <f t="shared" si="231"/>
        <v>1.7007956701030929E-2</v>
      </c>
      <c r="AQ336" s="23">
        <f t="shared" si="245"/>
        <v>2.6613929029419257E-2</v>
      </c>
      <c r="AR336" s="24">
        <f t="shared" si="232"/>
        <v>0.75232054878875387</v>
      </c>
      <c r="AS336" s="24">
        <f t="shared" si="233"/>
        <v>0.15828258117316765</v>
      </c>
      <c r="AT336" s="25">
        <f t="shared" si="234"/>
        <v>15.404144850197063</v>
      </c>
      <c r="AU336" s="25">
        <f t="shared" si="239"/>
        <v>-0.14699999999999999</v>
      </c>
      <c r="AV336" s="25">
        <f t="shared" si="235"/>
        <v>15.551144850197064</v>
      </c>
      <c r="AW336" s="23">
        <f t="shared" si="236"/>
        <v>5.2846938691620844</v>
      </c>
      <c r="AX336" s="24">
        <f t="shared" si="237"/>
        <v>4.7211387167303487</v>
      </c>
      <c r="AY336" s="24">
        <f t="shared" si="246"/>
        <v>0.44294472021296472</v>
      </c>
      <c r="AZ336" s="15"/>
      <c r="BB336" s="35">
        <f t="shared" si="238"/>
        <v>5.1640834369433133</v>
      </c>
    </row>
    <row r="337" spans="1:54" ht="15.75" thickBot="1" x14ac:dyDescent="0.3">
      <c r="A337" s="31">
        <v>328</v>
      </c>
      <c r="B337" s="32">
        <f t="shared" si="240"/>
        <v>23</v>
      </c>
      <c r="C337" s="32">
        <v>328</v>
      </c>
      <c r="D337" s="3">
        <f t="shared" si="209"/>
        <v>-34</v>
      </c>
      <c r="E337" s="4">
        <f t="shared" si="210"/>
        <v>20</v>
      </c>
      <c r="F337" s="48">
        <v>12.4</v>
      </c>
      <c r="G337" s="48">
        <v>15.2</v>
      </c>
      <c r="H337" s="48">
        <v>9.5</v>
      </c>
      <c r="I337" s="42">
        <v>1013</v>
      </c>
      <c r="J337" s="12">
        <f t="shared" si="247"/>
        <v>101.3</v>
      </c>
      <c r="K337" s="5">
        <f t="shared" si="211"/>
        <v>101.0984263372235</v>
      </c>
      <c r="L337" s="41">
        <v>10</v>
      </c>
      <c r="M337" s="12">
        <f t="shared" si="248"/>
        <v>2.7770000000000001</v>
      </c>
      <c r="N337" s="14">
        <f t="shared" si="212"/>
        <v>10</v>
      </c>
      <c r="O337" s="5">
        <f t="shared" si="213"/>
        <v>2.0764442994249355</v>
      </c>
      <c r="P337" s="48">
        <v>0</v>
      </c>
      <c r="Q337" s="10">
        <f t="shared" si="241"/>
        <v>0</v>
      </c>
      <c r="R337" s="5">
        <f t="shared" si="242"/>
        <v>10.681906749736312</v>
      </c>
      <c r="S337" s="6">
        <f t="shared" si="243"/>
        <v>32.062811300008512</v>
      </c>
      <c r="T337" s="5">
        <f t="shared" si="214"/>
        <v>9.9760127931769804E-2</v>
      </c>
      <c r="U337" s="41">
        <v>84</v>
      </c>
      <c r="V337" s="5">
        <f t="shared" si="215"/>
        <v>1.4399890276309686</v>
      </c>
      <c r="W337" s="7">
        <f t="shared" si="216"/>
        <v>1.2095907832100137</v>
      </c>
      <c r="X337" s="7">
        <f t="shared" si="217"/>
        <v>0.23039824442095491</v>
      </c>
      <c r="Y337" s="7">
        <f t="shared" si="218"/>
        <v>0.18602604327057037</v>
      </c>
      <c r="Z337" s="8">
        <v>0.23</v>
      </c>
      <c r="AA337" s="6">
        <f t="shared" si="219"/>
        <v>8.2250681972969595</v>
      </c>
      <c r="AB337" s="6">
        <f t="shared" si="244"/>
        <v>0.60489038506439319</v>
      </c>
      <c r="AC337" s="18">
        <f t="shared" si="220"/>
        <v>-0.59341194567807209</v>
      </c>
      <c r="AD337" s="19">
        <f t="shared" si="249"/>
        <v>5.6290455501369854</v>
      </c>
      <c r="AE337" s="19">
        <f t="shared" si="221"/>
        <v>-0.35615882744073529</v>
      </c>
      <c r="AF337" s="19">
        <f t="shared" si="222"/>
        <v>-20.406397648682304</v>
      </c>
      <c r="AG337" s="20">
        <f t="shared" si="223"/>
        <v>1.8438261681479742</v>
      </c>
      <c r="AH337" s="19">
        <f t="shared" si="224"/>
        <v>105.64345759065777</v>
      </c>
      <c r="AI337" s="19">
        <f t="shared" si="225"/>
        <v>14.085794345421037</v>
      </c>
      <c r="AJ337" s="19">
        <f t="shared" si="226"/>
        <v>1.0259241746517769</v>
      </c>
      <c r="AK337" s="21">
        <f t="shared" si="250"/>
        <v>1020.5318381328281</v>
      </c>
      <c r="AL337" s="19">
        <f t="shared" si="227"/>
        <v>17.430683795308706</v>
      </c>
      <c r="AM337" s="19">
        <f t="shared" si="228"/>
        <v>42.727626998945247</v>
      </c>
      <c r="AN337" s="22">
        <f t="shared" si="229"/>
        <v>2.4717235999999998</v>
      </c>
      <c r="AO337" s="23">
        <f t="shared" si="230"/>
        <v>9.4644210380958674E-2</v>
      </c>
      <c r="AP337" s="23">
        <f t="shared" si="231"/>
        <v>1.3304611290322581E-2</v>
      </c>
      <c r="AQ337" s="23">
        <f t="shared" si="245"/>
        <v>2.2697547942073265E-2</v>
      </c>
      <c r="AR337" s="24">
        <f t="shared" si="232"/>
        <v>0.80656887823694579</v>
      </c>
      <c r="AS337" s="24">
        <f t="shared" si="233"/>
        <v>0.1133834321256386</v>
      </c>
      <c r="AT337" s="25">
        <f t="shared" si="234"/>
        <v>7.6201778122325665</v>
      </c>
      <c r="AU337" s="25">
        <f t="shared" si="239"/>
        <v>0.56000000000000005</v>
      </c>
      <c r="AV337" s="25">
        <f t="shared" si="235"/>
        <v>7.0601778122325669</v>
      </c>
      <c r="AW337" s="23">
        <f t="shared" si="236"/>
        <v>6.5434169099525281</v>
      </c>
      <c r="AX337" s="24">
        <f t="shared" si="237"/>
        <v>2.3038658926773996</v>
      </c>
      <c r="AY337" s="24">
        <f t="shared" si="246"/>
        <v>0.17093592896453919</v>
      </c>
      <c r="AZ337" s="15"/>
      <c r="BB337" s="35">
        <f t="shared" si="238"/>
        <v>2.4748018216419387</v>
      </c>
    </row>
    <row r="338" spans="1:54" ht="15.75" thickBot="1" x14ac:dyDescent="0.3">
      <c r="A338" s="31">
        <v>329</v>
      </c>
      <c r="B338" s="32">
        <f t="shared" si="240"/>
        <v>24</v>
      </c>
      <c r="C338" s="32">
        <v>329</v>
      </c>
      <c r="D338" s="3">
        <f t="shared" si="209"/>
        <v>-34</v>
      </c>
      <c r="E338" s="4">
        <f t="shared" si="210"/>
        <v>20</v>
      </c>
      <c r="F338" s="48">
        <v>17.7</v>
      </c>
      <c r="G338" s="48">
        <v>23.8</v>
      </c>
      <c r="H338" s="48">
        <v>11.6</v>
      </c>
      <c r="I338" s="42">
        <v>1013</v>
      </c>
      <c r="J338" s="12">
        <f t="shared" si="247"/>
        <v>101.3</v>
      </c>
      <c r="K338" s="5">
        <f t="shared" si="211"/>
        <v>101.0984263372235</v>
      </c>
      <c r="L338" s="41">
        <v>9</v>
      </c>
      <c r="M338" s="12">
        <f t="shared" si="248"/>
        <v>2.4992999999999999</v>
      </c>
      <c r="N338" s="14">
        <f t="shared" si="212"/>
        <v>10</v>
      </c>
      <c r="O338" s="5">
        <f t="shared" si="213"/>
        <v>1.8687998694824419</v>
      </c>
      <c r="P338" s="48">
        <v>7.5</v>
      </c>
      <c r="Q338" s="10">
        <f t="shared" si="241"/>
        <v>0.53162675953450256</v>
      </c>
      <c r="R338" s="5">
        <f t="shared" si="242"/>
        <v>22.095821666743689</v>
      </c>
      <c r="S338" s="6">
        <f t="shared" si="243"/>
        <v>32.144774116185424</v>
      </c>
      <c r="T338" s="5">
        <f t="shared" si="214"/>
        <v>0.57796916669215004</v>
      </c>
      <c r="U338" s="41">
        <v>74</v>
      </c>
      <c r="V338" s="5">
        <f t="shared" si="215"/>
        <v>2.0253763729659786</v>
      </c>
      <c r="W338" s="7">
        <f t="shared" si="216"/>
        <v>1.4987785159948241</v>
      </c>
      <c r="X338" s="7">
        <f t="shared" si="217"/>
        <v>0.52659785697115447</v>
      </c>
      <c r="Y338" s="7">
        <f t="shared" si="218"/>
        <v>0.1686055458496438</v>
      </c>
      <c r="Z338" s="8">
        <v>0.23</v>
      </c>
      <c r="AA338" s="6">
        <f t="shared" si="219"/>
        <v>17.013782683392641</v>
      </c>
      <c r="AB338" s="6">
        <f t="shared" si="244"/>
        <v>3.4281471629338029</v>
      </c>
      <c r="AC338" s="18">
        <f t="shared" si="220"/>
        <v>-0.59341194567807209</v>
      </c>
      <c r="AD338" s="19">
        <f t="shared" si="249"/>
        <v>5.646259756712328</v>
      </c>
      <c r="AE338" s="19">
        <f t="shared" si="221"/>
        <v>-0.35970678809040507</v>
      </c>
      <c r="AF338" s="19">
        <f t="shared" si="222"/>
        <v>-20.609680819786874</v>
      </c>
      <c r="AG338" s="20">
        <f t="shared" si="223"/>
        <v>1.8466860191658485</v>
      </c>
      <c r="AH338" s="19">
        <f t="shared" si="224"/>
        <v>105.80731498401818</v>
      </c>
      <c r="AI338" s="19">
        <f t="shared" si="225"/>
        <v>14.10764199786909</v>
      </c>
      <c r="AJ338" s="19">
        <f t="shared" si="226"/>
        <v>1.0263273557396821</v>
      </c>
      <c r="AK338" s="21">
        <f t="shared" si="250"/>
        <v>1023.140644412131</v>
      </c>
      <c r="AL338" s="19">
        <f t="shared" si="227"/>
        <v>17.475242206559198</v>
      </c>
      <c r="AM338" s="19">
        <f t="shared" si="228"/>
        <v>42.836852500247105</v>
      </c>
      <c r="AN338" s="22">
        <f t="shared" si="229"/>
        <v>2.4592103000000001</v>
      </c>
      <c r="AO338" s="23">
        <f t="shared" si="230"/>
        <v>0.12764309690756756</v>
      </c>
      <c r="AP338" s="23">
        <f t="shared" si="231"/>
        <v>9.3207446327683626E-3</v>
      </c>
      <c r="AQ338" s="23">
        <f t="shared" si="245"/>
        <v>1.5243070792855237E-2</v>
      </c>
      <c r="AR338" s="24">
        <f t="shared" si="232"/>
        <v>0.89332017900561189</v>
      </c>
      <c r="AS338" s="24">
        <f t="shared" si="233"/>
        <v>6.5231958997671285E-2</v>
      </c>
      <c r="AT338" s="25">
        <f t="shared" si="234"/>
        <v>13.585635520458839</v>
      </c>
      <c r="AU338" s="25">
        <f t="shared" si="239"/>
        <v>0.497</v>
      </c>
      <c r="AV338" s="25">
        <f t="shared" si="235"/>
        <v>13.088635520458839</v>
      </c>
      <c r="AW338" s="23">
        <f t="shared" si="236"/>
        <v>5.7817802768449571</v>
      </c>
      <c r="AX338" s="24">
        <f t="shared" si="237"/>
        <v>4.7545109200605982</v>
      </c>
      <c r="AY338" s="24">
        <f t="shared" si="246"/>
        <v>0.19860999103347177</v>
      </c>
      <c r="AZ338" s="15"/>
      <c r="BB338" s="35">
        <f t="shared" si="238"/>
        <v>4.9531209110940697</v>
      </c>
    </row>
    <row r="339" spans="1:54" ht="15.75" thickBot="1" x14ac:dyDescent="0.3">
      <c r="A339" s="31">
        <v>330</v>
      </c>
      <c r="B339" s="32">
        <f t="shared" si="240"/>
        <v>25</v>
      </c>
      <c r="C339" s="32">
        <v>330</v>
      </c>
      <c r="D339" s="3">
        <f t="shared" si="209"/>
        <v>-34</v>
      </c>
      <c r="E339" s="4">
        <f t="shared" si="210"/>
        <v>20</v>
      </c>
      <c r="F339" s="48">
        <v>19.5</v>
      </c>
      <c r="G339" s="48">
        <v>25.5</v>
      </c>
      <c r="H339" s="48">
        <v>13.6</v>
      </c>
      <c r="I339" s="42">
        <v>1013</v>
      </c>
      <c r="J339" s="12">
        <f t="shared" si="247"/>
        <v>101.3</v>
      </c>
      <c r="K339" s="5">
        <f t="shared" si="211"/>
        <v>101.0984263372235</v>
      </c>
      <c r="L339" s="41">
        <v>13</v>
      </c>
      <c r="M339" s="12">
        <f t="shared" si="248"/>
        <v>3.6101000000000001</v>
      </c>
      <c r="N339" s="14">
        <f t="shared" si="212"/>
        <v>10</v>
      </c>
      <c r="O339" s="5">
        <f t="shared" si="213"/>
        <v>2.6993775892524159</v>
      </c>
      <c r="P339" s="48">
        <v>2.9</v>
      </c>
      <c r="Q339" s="10">
        <f t="shared" si="241"/>
        <v>0.20525346646666046</v>
      </c>
      <c r="R339" s="5">
        <f t="shared" si="242"/>
        <v>15.142717010361274</v>
      </c>
      <c r="S339" s="6">
        <f t="shared" si="243"/>
        <v>32.224144608617159</v>
      </c>
      <c r="T339" s="5">
        <f t="shared" si="214"/>
        <v>0.28438977860473869</v>
      </c>
      <c r="U339" s="41">
        <v>67</v>
      </c>
      <c r="V339" s="5">
        <f t="shared" si="215"/>
        <v>2.2668802885808801</v>
      </c>
      <c r="W339" s="7">
        <f t="shared" si="216"/>
        <v>1.5188097933491898</v>
      </c>
      <c r="X339" s="7">
        <f t="shared" si="217"/>
        <v>0.74807049523169034</v>
      </c>
      <c r="Y339" s="7">
        <f t="shared" si="218"/>
        <v>0.1674639981057747</v>
      </c>
      <c r="Z339" s="8">
        <v>0.23</v>
      </c>
      <c r="AA339" s="6">
        <f t="shared" si="219"/>
        <v>11.659892097978181</v>
      </c>
      <c r="AB339" s="6">
        <f t="shared" si="244"/>
        <v>1.7181605205314512</v>
      </c>
      <c r="AC339" s="18">
        <f t="shared" si="220"/>
        <v>-0.59341194567807209</v>
      </c>
      <c r="AD339" s="19">
        <f t="shared" si="249"/>
        <v>5.6634739632876707</v>
      </c>
      <c r="AE339" s="19">
        <f t="shared" si="221"/>
        <v>-0.36314240595444719</v>
      </c>
      <c r="AF339" s="19">
        <f t="shared" si="222"/>
        <v>-20.806527223416239</v>
      </c>
      <c r="AG339" s="20">
        <f t="shared" si="223"/>
        <v>1.8494650484766697</v>
      </c>
      <c r="AH339" s="19">
        <f t="shared" si="224"/>
        <v>105.96654163467137</v>
      </c>
      <c r="AI339" s="19">
        <f t="shared" si="225"/>
        <v>14.128872217956182</v>
      </c>
      <c r="AJ339" s="19">
        <f t="shared" si="226"/>
        <v>1.0267232414879437</v>
      </c>
      <c r="AK339" s="21">
        <f t="shared" si="250"/>
        <v>1025.6669392456363</v>
      </c>
      <c r="AL339" s="19">
        <f t="shared" si="227"/>
        <v>17.51839132231547</v>
      </c>
      <c r="AM339" s="19">
        <f t="shared" si="228"/>
        <v>42.942623412336303</v>
      </c>
      <c r="AN339" s="22">
        <f t="shared" si="229"/>
        <v>2.4549604999999999</v>
      </c>
      <c r="AO339" s="23">
        <f t="shared" si="230"/>
        <v>0.14086740081928015</v>
      </c>
      <c r="AP339" s="23">
        <f t="shared" si="231"/>
        <v>8.4603682051282054E-3</v>
      </c>
      <c r="AQ339" s="23">
        <f t="shared" si="245"/>
        <v>1.6225195837242103E-2</v>
      </c>
      <c r="AR339" s="24">
        <f t="shared" si="232"/>
        <v>0.89671571937461858</v>
      </c>
      <c r="AS339" s="24">
        <f t="shared" si="233"/>
        <v>5.385593201203822E-2</v>
      </c>
      <c r="AT339" s="25">
        <f t="shared" si="234"/>
        <v>9.9417315774467294</v>
      </c>
      <c r="AU339" s="25">
        <f t="shared" si="239"/>
        <v>0.15399999999999997</v>
      </c>
      <c r="AV339" s="25">
        <f t="shared" si="235"/>
        <v>9.7877315774467295</v>
      </c>
      <c r="AW339" s="23">
        <f t="shared" si="236"/>
        <v>8.3001019143395087</v>
      </c>
      <c r="AX339" s="24">
        <f t="shared" si="237"/>
        <v>3.5751340041991777</v>
      </c>
      <c r="AY339" s="24">
        <f t="shared" si="246"/>
        <v>0.33439478589904814</v>
      </c>
      <c r="AZ339" s="15"/>
      <c r="BB339" s="35">
        <f t="shared" si="238"/>
        <v>3.9095287900982258</v>
      </c>
    </row>
    <row r="340" spans="1:54" ht="15.75" thickBot="1" x14ac:dyDescent="0.3">
      <c r="A340" s="31">
        <v>331</v>
      </c>
      <c r="B340" s="32">
        <f t="shared" si="240"/>
        <v>26</v>
      </c>
      <c r="C340" s="32">
        <v>331</v>
      </c>
      <c r="D340" s="3">
        <f t="shared" ref="D340:D373" si="251">$B$7</f>
        <v>-34</v>
      </c>
      <c r="E340" s="4">
        <f t="shared" ref="E340:E373" si="252">$B$8</f>
        <v>20</v>
      </c>
      <c r="F340" s="48">
        <v>19.899999999999999</v>
      </c>
      <c r="G340" s="48">
        <v>25.2</v>
      </c>
      <c r="H340" s="48">
        <v>14.5</v>
      </c>
      <c r="I340" s="42">
        <v>1013</v>
      </c>
      <c r="J340" s="12">
        <f t="shared" si="247"/>
        <v>101.3</v>
      </c>
      <c r="K340" s="5">
        <f t="shared" ref="K340:K373" si="253">101.32*(((288.15-(0.006*E340))/288.15)^(5.255877))</f>
        <v>101.0984263372235</v>
      </c>
      <c r="L340" s="41">
        <v>17</v>
      </c>
      <c r="M340" s="12">
        <f t="shared" si="248"/>
        <v>4.7209000000000003</v>
      </c>
      <c r="N340" s="14">
        <f t="shared" ref="N340:N373" si="254">N331</f>
        <v>10</v>
      </c>
      <c r="O340" s="5">
        <f t="shared" ref="O340:O373" si="255">(4.868*M340)/(LN(67.75*N340-5.42))</f>
        <v>3.5299553090223905</v>
      </c>
      <c r="P340" s="48">
        <v>2.2000000000000002</v>
      </c>
      <c r="Q340" s="10">
        <f t="shared" si="241"/>
        <v>0.15548286597998287</v>
      </c>
      <c r="R340" s="5">
        <f t="shared" si="242"/>
        <v>14.10760231864718</v>
      </c>
      <c r="S340" s="6">
        <f t="shared" si="243"/>
        <v>32.300904659302347</v>
      </c>
      <c r="T340" s="5">
        <f t="shared" ref="T340:T373" si="256">(1.35*(R340/S340))-0.35</f>
        <v>0.23962011532048044</v>
      </c>
      <c r="U340" s="41">
        <v>67</v>
      </c>
      <c r="V340" s="5">
        <f t="shared" ref="V340:V375" si="257">(0.6108*(2.718282^(17.27*(F340)/(F340+237.3))))</f>
        <v>2.3238459597756265</v>
      </c>
      <c r="W340" s="7">
        <f t="shared" ref="W340:W373" si="258">((U340)/100)*(V340)</f>
        <v>1.5569767930496698</v>
      </c>
      <c r="X340" s="7">
        <f t="shared" ref="X340:X373" si="259">V340-W340</f>
        <v>0.76686916672595662</v>
      </c>
      <c r="Y340" s="7">
        <f t="shared" ref="Y340:Y373" si="260">0.34+(-0.14*(W340^0.5))</f>
        <v>0.1653095734054853</v>
      </c>
      <c r="Z340" s="8">
        <v>0.23</v>
      </c>
      <c r="AA340" s="6">
        <f t="shared" ref="AA340:AA373" si="261">(1-Z340)*R340</f>
        <v>10.862853785358329</v>
      </c>
      <c r="AB340" s="6">
        <f t="shared" si="244"/>
        <v>1.4342392690100561</v>
      </c>
      <c r="AC340" s="18">
        <f t="shared" ref="AC340:AC375" si="262">RADIANS(D340)</f>
        <v>-0.59341194567807209</v>
      </c>
      <c r="AD340" s="19">
        <f t="shared" si="249"/>
        <v>5.6806881698630134</v>
      </c>
      <c r="AE340" s="19">
        <f t="shared" ref="AE340:AE373" si="263">(0.006918-0.399912*COS(AD340)+0.070257*SIN(AD340)-0.006758*COS(2*AD340)+0.000907*SIN(2*AD340)-0.002697*COS(3*AD340)+0.00148*SIN(3*AD340))</f>
        <v>-0.36646410500137988</v>
      </c>
      <c r="AF340" s="19">
        <f t="shared" ref="AF340:AF373" si="264">DEGREES(AE340)</f>
        <v>-20.99684655961811</v>
      </c>
      <c r="AG340" s="20">
        <f t="shared" ref="AG340:AG373" si="265">ACOS(-(SIN(AC340)*SIN(AE340)-SIN(3.1416/180*(-0.8333-(0.0347*SQRT(0)))))/(COS(AC340)*COS(AE340)))</f>
        <v>1.8521611674957119</v>
      </c>
      <c r="AH340" s="19">
        <f t="shared" ref="AH340:AH373" si="266">DEGREES(AG340)</f>
        <v>106.12101787552744</v>
      </c>
      <c r="AI340" s="19">
        <f t="shared" ref="AI340:AI373" si="267">2*(AH340)/15</f>
        <v>14.149469050070326</v>
      </c>
      <c r="AJ340" s="19">
        <f t="shared" ref="AJ340:AJ373" si="268">(1.00011+0.034221*COS(AD340)+0.00128*SIN(AD340)+0.000719*COS(2*AD340)+0.000777*SIN(2*AD340))</f>
        <v>1.027111686314212</v>
      </c>
      <c r="AK340" s="21">
        <f t="shared" si="250"/>
        <v>1028.1101459528693</v>
      </c>
      <c r="AL340" s="19">
        <f t="shared" ref="AL340:AL373" si="269">AK340*0.01708</f>
        <v>17.56012129287501</v>
      </c>
      <c r="AM340" s="19">
        <f t="shared" ref="AM340:AM373" si="270">AK340*0.041868</f>
        <v>43.044915590754734</v>
      </c>
      <c r="AN340" s="22">
        <f t="shared" ref="AN340:AN375" si="271">2.501-(F340*0.002361)</f>
        <v>2.4540161</v>
      </c>
      <c r="AO340" s="23">
        <f t="shared" ref="AO340:AO375" si="272">((4098/(F340+237.3)^2)*(0.6108*(2.718282)^(17.27*F340/(F340+237.3))))</f>
        <v>0.14395851639441196</v>
      </c>
      <c r="AP340" s="23">
        <f t="shared" ref="AP340:AP375" si="273">0.0016286*(J340)/F340</f>
        <v>8.2903105527638195E-3</v>
      </c>
      <c r="AQ340" s="23">
        <f t="shared" si="245"/>
        <v>1.8240215307482637E-2</v>
      </c>
      <c r="AR340" s="24">
        <f t="shared" ref="AR340:AR373" si="274">AO340/(AO340+AQ340)</f>
        <v>0.88754403245885816</v>
      </c>
      <c r="AS340" s="24">
        <f t="shared" ref="AS340:AS373" si="275">AP340/(AO340+AQ340)</f>
        <v>5.111205535195306E-2</v>
      </c>
      <c r="AT340" s="25">
        <f t="shared" ref="AT340:AT375" si="276">(AA340-AB340)</f>
        <v>9.4286145163482722</v>
      </c>
      <c r="AU340" s="25">
        <f t="shared" si="239"/>
        <v>-9.7999999999999907E-2</v>
      </c>
      <c r="AV340" s="25">
        <f t="shared" ref="AV340:AV373" si="277">(AT340-AU340)</f>
        <v>9.5266145163482729</v>
      </c>
      <c r="AW340" s="23">
        <f t="shared" ref="AW340:AW375" si="278">(900*O340)/(F340+273.2)</f>
        <v>10.839166762607137</v>
      </c>
      <c r="AX340" s="24">
        <f t="shared" ref="AX340:AX373" si="279">AO340/(AO340+AQ340)*(1/AN340)*(AV340)</f>
        <v>3.4454907869271278</v>
      </c>
      <c r="AY340" s="24">
        <f t="shared" si="246"/>
        <v>0.42485479099494394</v>
      </c>
      <c r="AZ340" s="15"/>
      <c r="BB340" s="35">
        <f t="shared" ref="BB340:BB373" si="280">(AX340+AY340)</f>
        <v>3.8703455779220719</v>
      </c>
    </row>
    <row r="341" spans="1:54" ht="15.75" thickBot="1" x14ac:dyDescent="0.3">
      <c r="A341" s="31">
        <v>332</v>
      </c>
      <c r="B341" s="32">
        <f t="shared" si="240"/>
        <v>27</v>
      </c>
      <c r="C341" s="32">
        <v>332</v>
      </c>
      <c r="D341" s="3">
        <f t="shared" si="251"/>
        <v>-34</v>
      </c>
      <c r="E341" s="4">
        <f t="shared" si="252"/>
        <v>20</v>
      </c>
      <c r="F341" s="48">
        <v>18.100000000000001</v>
      </c>
      <c r="G341" s="48">
        <v>20.9</v>
      </c>
      <c r="H341" s="48">
        <v>15.4</v>
      </c>
      <c r="I341" s="42">
        <v>1013</v>
      </c>
      <c r="J341" s="12">
        <f t="shared" si="247"/>
        <v>101.3</v>
      </c>
      <c r="K341" s="5">
        <f t="shared" si="253"/>
        <v>101.0984263372235</v>
      </c>
      <c r="L341" s="41">
        <v>3</v>
      </c>
      <c r="M341" s="12">
        <f t="shared" si="248"/>
        <v>0.83309999999999995</v>
      </c>
      <c r="N341" s="14">
        <f t="shared" si="254"/>
        <v>10</v>
      </c>
      <c r="O341" s="5">
        <f t="shared" si="255"/>
        <v>0.62293328982748053</v>
      </c>
      <c r="P341" s="48">
        <v>0</v>
      </c>
      <c r="Q341" s="10">
        <f t="shared" si="241"/>
        <v>0</v>
      </c>
      <c r="R341" s="5">
        <f t="shared" si="242"/>
        <v>10.785926421766227</v>
      </c>
      <c r="S341" s="6">
        <f t="shared" si="243"/>
        <v>32.375036747573503</v>
      </c>
      <c r="T341" s="5">
        <f t="shared" si="256"/>
        <v>9.9760127931769804E-2</v>
      </c>
      <c r="U341" s="41">
        <v>94</v>
      </c>
      <c r="V341" s="5">
        <f t="shared" si="257"/>
        <v>2.0770027791519352</v>
      </c>
      <c r="W341" s="7">
        <f t="shared" si="258"/>
        <v>1.952382612402819</v>
      </c>
      <c r="X341" s="7">
        <f t="shared" si="259"/>
        <v>0.12462016674911625</v>
      </c>
      <c r="Y341" s="7">
        <f t="shared" si="260"/>
        <v>0.14438124015551257</v>
      </c>
      <c r="Z341" s="8">
        <v>0.23</v>
      </c>
      <c r="AA341" s="6">
        <f t="shared" si="261"/>
        <v>8.3051633447599951</v>
      </c>
      <c r="AB341" s="6">
        <f t="shared" si="244"/>
        <v>0.50877266440572222</v>
      </c>
      <c r="AC341" s="18">
        <f t="shared" si="262"/>
        <v>-0.59341194567807209</v>
      </c>
      <c r="AD341" s="19">
        <f t="shared" si="249"/>
        <v>5.6979023764383552</v>
      </c>
      <c r="AE341" s="19">
        <f t="shared" si="263"/>
        <v>-0.36967035029631634</v>
      </c>
      <c r="AF341" s="19">
        <f t="shared" si="264"/>
        <v>-21.180550883101649</v>
      </c>
      <c r="AG341" s="20">
        <f t="shared" si="265"/>
        <v>1.8547723104764156</v>
      </c>
      <c r="AH341" s="19">
        <f t="shared" si="266"/>
        <v>106.27062534802698</v>
      </c>
      <c r="AI341" s="19">
        <f t="shared" si="267"/>
        <v>14.169416713070264</v>
      </c>
      <c r="AJ341" s="19">
        <f t="shared" si="268"/>
        <v>1.0274925463134448</v>
      </c>
      <c r="AK341" s="21">
        <f t="shared" si="250"/>
        <v>1030.4697068659814</v>
      </c>
      <c r="AL341" s="19">
        <f t="shared" si="269"/>
        <v>17.600422593270963</v>
      </c>
      <c r="AM341" s="19">
        <f t="shared" si="270"/>
        <v>43.143705687064909</v>
      </c>
      <c r="AN341" s="22">
        <f t="shared" si="271"/>
        <v>2.4582658999999998</v>
      </c>
      <c r="AO341" s="23">
        <f t="shared" si="272"/>
        <v>0.13048699981671741</v>
      </c>
      <c r="AP341" s="23">
        <f t="shared" si="273"/>
        <v>9.1147613259668497E-3</v>
      </c>
      <c r="AQ341" s="23">
        <f t="shared" si="245"/>
        <v>1.1045243333950967E-2</v>
      </c>
      <c r="AR341" s="24">
        <f t="shared" si="274"/>
        <v>0.92195952605518494</v>
      </c>
      <c r="AS341" s="24">
        <f t="shared" si="275"/>
        <v>6.4400599630599478E-2</v>
      </c>
      <c r="AT341" s="25">
        <f t="shared" si="276"/>
        <v>7.7963906803542731</v>
      </c>
      <c r="AU341" s="25">
        <f t="shared" si="239"/>
        <v>4.2000000000000107E-2</v>
      </c>
      <c r="AV341" s="25">
        <f t="shared" si="277"/>
        <v>7.7543906803542733</v>
      </c>
      <c r="AW341" s="23">
        <f t="shared" si="278"/>
        <v>1.9246136657903621</v>
      </c>
      <c r="AX341" s="24">
        <f t="shared" si="279"/>
        <v>2.9082429026518932</v>
      </c>
      <c r="AY341" s="24">
        <f t="shared" si="246"/>
        <v>1.5446205350528885E-2</v>
      </c>
      <c r="AZ341" s="15"/>
      <c r="BB341" s="35">
        <f t="shared" si="280"/>
        <v>2.9236891080024221</v>
      </c>
    </row>
    <row r="342" spans="1:54" ht="15.75" thickBot="1" x14ac:dyDescent="0.3">
      <c r="A342" s="31">
        <v>333</v>
      </c>
      <c r="B342" s="32">
        <f t="shared" si="240"/>
        <v>28</v>
      </c>
      <c r="C342" s="32">
        <v>333</v>
      </c>
      <c r="D342" s="3">
        <f t="shared" si="251"/>
        <v>-34</v>
      </c>
      <c r="E342" s="4">
        <f t="shared" si="252"/>
        <v>20</v>
      </c>
      <c r="F342" s="48">
        <v>20.5</v>
      </c>
      <c r="G342" s="48">
        <v>26.2</v>
      </c>
      <c r="H342" s="48">
        <v>14.8</v>
      </c>
      <c r="I342" s="42">
        <v>1013</v>
      </c>
      <c r="J342" s="12">
        <f t="shared" si="247"/>
        <v>101.3</v>
      </c>
      <c r="K342" s="5">
        <f t="shared" si="253"/>
        <v>101.0984263372235</v>
      </c>
      <c r="L342" s="41">
        <v>6</v>
      </c>
      <c r="M342" s="12">
        <f t="shared" si="248"/>
        <v>1.6661999999999999</v>
      </c>
      <c r="N342" s="14">
        <f t="shared" si="254"/>
        <v>10</v>
      </c>
      <c r="O342" s="5">
        <f t="shared" si="255"/>
        <v>1.2458665796549611</v>
      </c>
      <c r="P342" s="48">
        <v>8.5</v>
      </c>
      <c r="Q342" s="10">
        <f t="shared" si="241"/>
        <v>0.59906828805158441</v>
      </c>
      <c r="R342" s="5">
        <f t="shared" si="242"/>
        <v>23.761290991698061</v>
      </c>
      <c r="S342" s="6">
        <f t="shared" si="243"/>
        <v>32.446523940345656</v>
      </c>
      <c r="T342" s="5">
        <f t="shared" si="256"/>
        <v>0.63863418767966351</v>
      </c>
      <c r="U342" s="41">
        <v>80</v>
      </c>
      <c r="V342" s="5">
        <f t="shared" si="257"/>
        <v>2.4116414894621583</v>
      </c>
      <c r="W342" s="7">
        <f t="shared" si="258"/>
        <v>1.9293131915697268</v>
      </c>
      <c r="X342" s="7">
        <f t="shared" si="259"/>
        <v>0.48232829789243148</v>
      </c>
      <c r="Y342" s="7">
        <f t="shared" si="260"/>
        <v>0.14554039351380285</v>
      </c>
      <c r="Z342" s="8">
        <v>0.23</v>
      </c>
      <c r="AA342" s="6">
        <f t="shared" si="261"/>
        <v>18.296194063607508</v>
      </c>
      <c r="AB342" s="6">
        <f t="shared" si="244"/>
        <v>3.3962400646994437</v>
      </c>
      <c r="AC342" s="18">
        <f t="shared" si="262"/>
        <v>-0.59341194567807209</v>
      </c>
      <c r="AD342" s="19">
        <f t="shared" si="249"/>
        <v>5.7151165830136978</v>
      </c>
      <c r="AE342" s="19">
        <f t="shared" si="263"/>
        <v>-0.37275964965017411</v>
      </c>
      <c r="AF342" s="19">
        <f t="shared" si="264"/>
        <v>-21.35755469773019</v>
      </c>
      <c r="AG342" s="20">
        <f t="shared" si="265"/>
        <v>1.8572964390506637</v>
      </c>
      <c r="AH342" s="19">
        <f t="shared" si="266"/>
        <v>106.41524726227976</v>
      </c>
      <c r="AI342" s="19">
        <f t="shared" si="267"/>
        <v>14.188699634970636</v>
      </c>
      <c r="AJ342" s="19">
        <f t="shared" si="268"/>
        <v>1.0278656793346852</v>
      </c>
      <c r="AK342" s="21">
        <f t="shared" si="250"/>
        <v>1032.7450830193725</v>
      </c>
      <c r="AL342" s="19">
        <f t="shared" si="269"/>
        <v>17.639286017970882</v>
      </c>
      <c r="AM342" s="19">
        <f t="shared" si="270"/>
        <v>43.238971135855088</v>
      </c>
      <c r="AN342" s="22">
        <f t="shared" si="271"/>
        <v>2.4525994999999998</v>
      </c>
      <c r="AO342" s="23">
        <f t="shared" si="272"/>
        <v>0.14870270709512434</v>
      </c>
      <c r="AP342" s="23">
        <f t="shared" si="273"/>
        <v>8.0476673170731712E-3</v>
      </c>
      <c r="AQ342" s="23">
        <f t="shared" si="245"/>
        <v>1.1456616033610981E-2</v>
      </c>
      <c r="AR342" s="24">
        <f t="shared" si="274"/>
        <v>0.9284673797952917</v>
      </c>
      <c r="AS342" s="24">
        <f t="shared" si="275"/>
        <v>5.0247885417226031E-2</v>
      </c>
      <c r="AT342" s="25">
        <f t="shared" si="276"/>
        <v>14.899953998908064</v>
      </c>
      <c r="AU342" s="25">
        <f t="shared" si="239"/>
        <v>0.30799999999999994</v>
      </c>
      <c r="AV342" s="25">
        <f t="shared" si="277"/>
        <v>14.591953998908064</v>
      </c>
      <c r="AW342" s="23">
        <f t="shared" si="278"/>
        <v>3.8177729713635173</v>
      </c>
      <c r="AX342" s="24">
        <f t="shared" si="279"/>
        <v>5.5239974139518493</v>
      </c>
      <c r="AY342" s="24">
        <f t="shared" si="246"/>
        <v>9.2527458100746474E-2</v>
      </c>
      <c r="AZ342" s="15"/>
      <c r="BB342" s="35">
        <f t="shared" si="280"/>
        <v>5.6165248720525955</v>
      </c>
    </row>
    <row r="343" spans="1:54" ht="15.75" thickBot="1" x14ac:dyDescent="0.3">
      <c r="A343" s="31">
        <v>334</v>
      </c>
      <c r="B343" s="32">
        <f t="shared" si="240"/>
        <v>29</v>
      </c>
      <c r="C343" s="32">
        <v>334</v>
      </c>
      <c r="D343" s="3">
        <f t="shared" si="251"/>
        <v>-34</v>
      </c>
      <c r="E343" s="4">
        <f t="shared" si="252"/>
        <v>20</v>
      </c>
      <c r="F343" s="48">
        <v>22.5</v>
      </c>
      <c r="G343" s="48">
        <v>29.9</v>
      </c>
      <c r="H343" s="48">
        <v>15.2</v>
      </c>
      <c r="I343" s="42">
        <v>1013</v>
      </c>
      <c r="J343" s="12">
        <f t="shared" si="247"/>
        <v>101.3</v>
      </c>
      <c r="K343" s="5">
        <f t="shared" si="253"/>
        <v>101.0984263372235</v>
      </c>
      <c r="L343" s="41">
        <v>8</v>
      </c>
      <c r="M343" s="12">
        <f t="shared" si="248"/>
        <v>2.2216</v>
      </c>
      <c r="N343" s="14">
        <f t="shared" si="254"/>
        <v>10</v>
      </c>
      <c r="O343" s="5">
        <f t="shared" si="255"/>
        <v>1.6611554395399484</v>
      </c>
      <c r="P343" s="48">
        <v>11.7</v>
      </c>
      <c r="Q343" s="10">
        <f t="shared" si="241"/>
        <v>0.82352015871443685</v>
      </c>
      <c r="R343" s="5">
        <f t="shared" si="242"/>
        <v>28.674520946929924</v>
      </c>
      <c r="S343" s="6">
        <f t="shared" si="243"/>
        <v>32.515349882507991</v>
      </c>
      <c r="T343" s="5">
        <f t="shared" si="256"/>
        <v>0.84053319180736297</v>
      </c>
      <c r="U343" s="41">
        <v>52</v>
      </c>
      <c r="V343" s="5">
        <f t="shared" si="257"/>
        <v>2.7255878638636446</v>
      </c>
      <c r="W343" s="7">
        <f t="shared" si="258"/>
        <v>1.4173056892090952</v>
      </c>
      <c r="X343" s="7">
        <f t="shared" si="259"/>
        <v>1.3082821746545494</v>
      </c>
      <c r="Y343" s="7">
        <f t="shared" si="260"/>
        <v>0.17332909219513365</v>
      </c>
      <c r="Z343" s="8">
        <v>0.23</v>
      </c>
      <c r="AA343" s="6">
        <f t="shared" si="261"/>
        <v>22.079381129136042</v>
      </c>
      <c r="AB343" s="6">
        <f t="shared" si="244"/>
        <v>5.4815154490663724</v>
      </c>
      <c r="AC343" s="18">
        <f t="shared" si="262"/>
        <v>-0.59341194567807209</v>
      </c>
      <c r="AD343" s="19">
        <f t="shared" si="249"/>
        <v>5.7323307895890405</v>
      </c>
      <c r="AE343" s="19">
        <f t="shared" si="263"/>
        <v>-0.37573055523855364</v>
      </c>
      <c r="AF343" s="19">
        <f t="shared" si="264"/>
        <v>-21.527775049276169</v>
      </c>
      <c r="AG343" s="20">
        <f t="shared" si="265"/>
        <v>1.8597315468461955</v>
      </c>
      <c r="AH343" s="19">
        <f t="shared" si="266"/>
        <v>106.55476866162314</v>
      </c>
      <c r="AI343" s="19">
        <f t="shared" si="267"/>
        <v>14.207302488216419</v>
      </c>
      <c r="AJ343" s="19">
        <f t="shared" si="268"/>
        <v>1.0282309450579001</v>
      </c>
      <c r="AK343" s="21">
        <f t="shared" si="250"/>
        <v>1034.9357538438653</v>
      </c>
      <c r="AL343" s="19">
        <f t="shared" si="269"/>
        <v>17.676702675653221</v>
      </c>
      <c r="AM343" s="19">
        <f t="shared" si="270"/>
        <v>43.330690141934959</v>
      </c>
      <c r="AN343" s="22">
        <f t="shared" si="271"/>
        <v>2.4478774999999997</v>
      </c>
      <c r="AO343" s="23">
        <f t="shared" si="272"/>
        <v>0.16548317599244658</v>
      </c>
      <c r="AP343" s="23">
        <f t="shared" si="273"/>
        <v>7.3323191111111111E-3</v>
      </c>
      <c r="AQ343" s="23">
        <f t="shared" si="245"/>
        <v>1.147356051490519E-2</v>
      </c>
      <c r="AR343" s="24">
        <f t="shared" si="274"/>
        <v>0.9351617760286367</v>
      </c>
      <c r="AS343" s="24">
        <f t="shared" si="275"/>
        <v>4.143565967496516E-2</v>
      </c>
      <c r="AT343" s="25">
        <f t="shared" si="276"/>
        <v>16.59786568006967</v>
      </c>
      <c r="AU343" s="25">
        <f t="shared" si="239"/>
        <v>7.0000000000000999E-3</v>
      </c>
      <c r="AV343" s="25">
        <f t="shared" si="277"/>
        <v>16.590865680069669</v>
      </c>
      <c r="AW343" s="23">
        <f t="shared" si="278"/>
        <v>5.0559347162189834</v>
      </c>
      <c r="AX343" s="24">
        <f t="shared" si="279"/>
        <v>6.3382025510780293</v>
      </c>
      <c r="AY343" s="24">
        <f t="shared" si="246"/>
        <v>0.27407986969271497</v>
      </c>
      <c r="AZ343" s="15"/>
      <c r="BB343" s="35">
        <f t="shared" si="280"/>
        <v>6.612282420770744</v>
      </c>
    </row>
    <row r="344" spans="1:54" ht="15.75" thickBot="1" x14ac:dyDescent="0.3">
      <c r="A344" s="31">
        <v>335</v>
      </c>
      <c r="B344" s="32">
        <f t="shared" si="240"/>
        <v>30</v>
      </c>
      <c r="C344" s="32">
        <v>335</v>
      </c>
      <c r="D344" s="3">
        <f t="shared" si="251"/>
        <v>-34</v>
      </c>
      <c r="E344" s="4">
        <f t="shared" si="252"/>
        <v>20</v>
      </c>
      <c r="F344" s="48">
        <v>20.6</v>
      </c>
      <c r="G344" s="48">
        <v>26.9</v>
      </c>
      <c r="H344" s="48">
        <v>14.4</v>
      </c>
      <c r="I344" s="42">
        <v>1013</v>
      </c>
      <c r="J344" s="12">
        <f t="shared" si="247"/>
        <v>101.3</v>
      </c>
      <c r="K344" s="5">
        <f t="shared" si="253"/>
        <v>101.0984263372235</v>
      </c>
      <c r="L344" s="41">
        <v>12</v>
      </c>
      <c r="M344" s="12">
        <f t="shared" si="248"/>
        <v>3.3323999999999998</v>
      </c>
      <c r="N344" s="14">
        <f t="shared" si="254"/>
        <v>10</v>
      </c>
      <c r="O344" s="5">
        <f t="shared" si="255"/>
        <v>2.4917331593099221</v>
      </c>
      <c r="P344" s="48">
        <v>11.1</v>
      </c>
      <c r="Q344" s="10">
        <f t="shared" si="241"/>
        <v>0.78030481266063212</v>
      </c>
      <c r="R344" s="5">
        <f t="shared" si="242"/>
        <v>27.794675973720093</v>
      </c>
      <c r="S344" s="6">
        <f t="shared" si="243"/>
        <v>32.581498787520552</v>
      </c>
      <c r="T344" s="5">
        <f t="shared" si="256"/>
        <v>0.80166011266781279</v>
      </c>
      <c r="U344" s="41">
        <v>43</v>
      </c>
      <c r="V344" s="5">
        <f t="shared" si="257"/>
        <v>2.4265525233436196</v>
      </c>
      <c r="W344" s="7">
        <f t="shared" si="258"/>
        <v>1.0434175850377565</v>
      </c>
      <c r="X344" s="7">
        <f t="shared" si="259"/>
        <v>1.3831349383058631</v>
      </c>
      <c r="Y344" s="7">
        <f t="shared" si="260"/>
        <v>0.19699306077417073</v>
      </c>
      <c r="Z344" s="8">
        <v>0.23</v>
      </c>
      <c r="AA344" s="6">
        <f t="shared" si="261"/>
        <v>21.401900499764473</v>
      </c>
      <c r="AB344" s="6">
        <f t="shared" si="244"/>
        <v>5.7847948990665783</v>
      </c>
      <c r="AC344" s="18">
        <f t="shared" si="262"/>
        <v>-0.59341194567807209</v>
      </c>
      <c r="AD344" s="19">
        <f t="shared" si="249"/>
        <v>5.7495449961643832</v>
      </c>
      <c r="AE344" s="19">
        <f t="shared" si="263"/>
        <v>-0.37858166518699177</v>
      </c>
      <c r="AF344" s="19">
        <f t="shared" si="264"/>
        <v>-21.691131616249436</v>
      </c>
      <c r="AG344" s="20">
        <f t="shared" si="265"/>
        <v>1.8620756641638296</v>
      </c>
      <c r="AH344" s="19">
        <f t="shared" si="266"/>
        <v>106.68907669060711</v>
      </c>
      <c r="AI344" s="19">
        <f t="shared" si="267"/>
        <v>14.225210225414282</v>
      </c>
      <c r="AJ344" s="19">
        <f t="shared" si="268"/>
        <v>1.0285882050708255</v>
      </c>
      <c r="AK344" s="21">
        <f t="shared" si="250"/>
        <v>1037.0412168674063</v>
      </c>
      <c r="AL344" s="19">
        <f t="shared" si="269"/>
        <v>17.7126639840953</v>
      </c>
      <c r="AM344" s="19">
        <f t="shared" si="270"/>
        <v>43.418841667804571</v>
      </c>
      <c r="AN344" s="22">
        <f t="shared" si="271"/>
        <v>2.4523633999999999</v>
      </c>
      <c r="AO344" s="23">
        <f t="shared" si="272"/>
        <v>0.14950611834185756</v>
      </c>
      <c r="AP344" s="23">
        <f t="shared" si="273"/>
        <v>8.0086009708737853E-3</v>
      </c>
      <c r="AQ344" s="23">
        <f t="shared" si="245"/>
        <v>1.4793401814468454E-2</v>
      </c>
      <c r="AR344" s="24">
        <f t="shared" si="274"/>
        <v>0.90996077285926957</v>
      </c>
      <c r="AS344" s="24">
        <f t="shared" si="275"/>
        <v>4.8743909679430861E-2</v>
      </c>
      <c r="AT344" s="25">
        <f t="shared" si="276"/>
        <v>15.617105600697894</v>
      </c>
      <c r="AU344" s="25">
        <f t="shared" si="239"/>
        <v>-0.41299999999999992</v>
      </c>
      <c r="AV344" s="25">
        <f t="shared" si="277"/>
        <v>16.030105600697894</v>
      </c>
      <c r="AW344" s="23">
        <f t="shared" si="278"/>
        <v>7.6329470503026888</v>
      </c>
      <c r="AX344" s="24">
        <f t="shared" si="279"/>
        <v>5.9480447642575163</v>
      </c>
      <c r="AY344" s="24">
        <f t="shared" si="246"/>
        <v>0.51460874476674845</v>
      </c>
      <c r="AZ344" s="15"/>
      <c r="BB344" s="35">
        <f t="shared" si="280"/>
        <v>6.4626535090242649</v>
      </c>
    </row>
    <row r="345" spans="1:54" ht="15.75" thickBot="1" x14ac:dyDescent="0.3">
      <c r="A345" s="31">
        <v>336</v>
      </c>
      <c r="B345" s="32">
        <v>1</v>
      </c>
      <c r="C345" s="32">
        <v>336</v>
      </c>
      <c r="D345" s="3">
        <f t="shared" si="251"/>
        <v>-34</v>
      </c>
      <c r="E345" s="4">
        <f t="shared" si="252"/>
        <v>20</v>
      </c>
      <c r="F345" s="48">
        <v>16.600000000000001</v>
      </c>
      <c r="G345" s="48">
        <v>26.2</v>
      </c>
      <c r="H345" s="48">
        <v>6.9</v>
      </c>
      <c r="I345" s="42">
        <v>1013</v>
      </c>
      <c r="J345" s="12">
        <f t="shared" si="247"/>
        <v>101.3</v>
      </c>
      <c r="K345" s="5">
        <f t="shared" si="253"/>
        <v>101.0984263372235</v>
      </c>
      <c r="L345" s="41">
        <v>6</v>
      </c>
      <c r="M345" s="12">
        <f t="shared" si="248"/>
        <v>1.6661999999999999</v>
      </c>
      <c r="N345" s="14">
        <f t="shared" si="254"/>
        <v>10</v>
      </c>
      <c r="O345" s="5">
        <f t="shared" si="255"/>
        <v>1.2458665796549611</v>
      </c>
      <c r="P345" s="48">
        <v>12.7</v>
      </c>
      <c r="Q345" s="10">
        <f t="shared" si="241"/>
        <v>0.89170313735679185</v>
      </c>
      <c r="R345" s="5">
        <f t="shared" si="242"/>
        <v>30.271912905385076</v>
      </c>
      <c r="S345" s="6">
        <f t="shared" si="243"/>
        <v>32.644955428274258</v>
      </c>
      <c r="T345" s="5">
        <f t="shared" si="256"/>
        <v>0.90186516220127222</v>
      </c>
      <c r="U345" s="41">
        <v>47</v>
      </c>
      <c r="V345" s="5">
        <f t="shared" si="257"/>
        <v>1.8891522622517374</v>
      </c>
      <c r="W345" s="7">
        <f t="shared" si="258"/>
        <v>0.88790156325831648</v>
      </c>
      <c r="X345" s="7">
        <f t="shared" si="259"/>
        <v>1.0012506989934209</v>
      </c>
      <c r="Y345" s="7">
        <f t="shared" si="260"/>
        <v>0.20808005973370439</v>
      </c>
      <c r="Z345" s="8">
        <v>0.23</v>
      </c>
      <c r="AA345" s="6">
        <f t="shared" si="261"/>
        <v>23.309372937146509</v>
      </c>
      <c r="AB345" s="6">
        <f t="shared" si="244"/>
        <v>6.5239436100901278</v>
      </c>
      <c r="AC345" s="18">
        <f t="shared" si="262"/>
        <v>-0.59341194567807209</v>
      </c>
      <c r="AD345" s="19">
        <f t="shared" si="249"/>
        <v>5.766759202739725</v>
      </c>
      <c r="AE345" s="19">
        <f t="shared" si="263"/>
        <v>-0.38131162511934608</v>
      </c>
      <c r="AF345" s="19">
        <f t="shared" si="264"/>
        <v>-21.847546798613156</v>
      </c>
      <c r="AG345" s="20">
        <f t="shared" si="265"/>
        <v>1.8643268626960343</v>
      </c>
      <c r="AH345" s="19">
        <f t="shared" si="266"/>
        <v>106.81806086534849</v>
      </c>
      <c r="AI345" s="19">
        <f t="shared" si="267"/>
        <v>14.242408115379797</v>
      </c>
      <c r="AJ345" s="19">
        <f t="shared" si="268"/>
        <v>1.0289373229457444</v>
      </c>
      <c r="AK345" s="21">
        <f t="shared" si="250"/>
        <v>1039.0609874241479</v>
      </c>
      <c r="AL345" s="19">
        <f t="shared" si="269"/>
        <v>17.747161665204448</v>
      </c>
      <c r="AM345" s="19">
        <f t="shared" si="270"/>
        <v>43.503405421474227</v>
      </c>
      <c r="AN345" s="22">
        <f t="shared" si="271"/>
        <v>2.4618074000000001</v>
      </c>
      <c r="AO345" s="23">
        <f t="shared" si="272"/>
        <v>0.1200918444337282</v>
      </c>
      <c r="AP345" s="23">
        <f t="shared" si="273"/>
        <v>9.9383843373493964E-3</v>
      </c>
      <c r="AQ345" s="23">
        <f t="shared" si="245"/>
        <v>1.4148230643917173E-2</v>
      </c>
      <c r="AR345" s="24">
        <f t="shared" si="274"/>
        <v>0.89460501541187498</v>
      </c>
      <c r="AS345" s="24">
        <f t="shared" si="275"/>
        <v>7.4034406875897282E-2</v>
      </c>
      <c r="AT345" s="25">
        <f t="shared" si="276"/>
        <v>16.785429327056381</v>
      </c>
      <c r="AU345" s="25">
        <f t="shared" si="239"/>
        <v>2.7999999999999903E-2</v>
      </c>
      <c r="AV345" s="25">
        <f t="shared" si="277"/>
        <v>16.757429327056382</v>
      </c>
      <c r="AW345" s="23">
        <f t="shared" si="278"/>
        <v>3.869150868493668</v>
      </c>
      <c r="AX345" s="24">
        <f t="shared" si="279"/>
        <v>6.0895423100095813</v>
      </c>
      <c r="AY345" s="24">
        <f t="shared" si="246"/>
        <v>0.28680855275123734</v>
      </c>
      <c r="AZ345" s="15"/>
      <c r="BB345" s="35">
        <f t="shared" si="280"/>
        <v>6.3763508627608187</v>
      </c>
    </row>
    <row r="346" spans="1:54" ht="15.75" thickBot="1" x14ac:dyDescent="0.3">
      <c r="A346" s="31">
        <v>337</v>
      </c>
      <c r="B346" s="32">
        <f t="shared" si="240"/>
        <v>2</v>
      </c>
      <c r="C346" s="32">
        <v>337</v>
      </c>
      <c r="D346" s="3">
        <f t="shared" si="251"/>
        <v>-34</v>
      </c>
      <c r="E346" s="4">
        <f t="shared" si="252"/>
        <v>20</v>
      </c>
      <c r="F346" s="48">
        <v>21</v>
      </c>
      <c r="G346" s="48">
        <v>29.5</v>
      </c>
      <c r="H346" s="48">
        <v>12.6</v>
      </c>
      <c r="I346" s="42">
        <v>1013</v>
      </c>
      <c r="J346" s="12">
        <f t="shared" si="247"/>
        <v>101.3</v>
      </c>
      <c r="K346" s="5">
        <f t="shared" si="253"/>
        <v>101.0984263372235</v>
      </c>
      <c r="L346" s="41">
        <v>15</v>
      </c>
      <c r="M346" s="12">
        <f t="shared" si="248"/>
        <v>4.1654999999999998</v>
      </c>
      <c r="N346" s="14">
        <f t="shared" si="254"/>
        <v>10</v>
      </c>
      <c r="O346" s="5">
        <f t="shared" si="255"/>
        <v>3.1146664491374034</v>
      </c>
      <c r="P346" s="48">
        <v>10.6</v>
      </c>
      <c r="Q346" s="10">
        <f t="shared" si="241"/>
        <v>0.74339630302216853</v>
      </c>
      <c r="R346" s="5">
        <f t="shared" si="242"/>
        <v>27.096317193645099</v>
      </c>
      <c r="S346" s="6">
        <f t="shared" si="243"/>
        <v>32.705705128268768</v>
      </c>
      <c r="T346" s="5">
        <f t="shared" si="256"/>
        <v>0.76846016063428013</v>
      </c>
      <c r="U346" s="41">
        <v>53</v>
      </c>
      <c r="V346" s="5">
        <f t="shared" si="257"/>
        <v>2.4870056176343671</v>
      </c>
      <c r="W346" s="7">
        <f t="shared" si="258"/>
        <v>1.3181129773462146</v>
      </c>
      <c r="X346" s="7">
        <f t="shared" si="259"/>
        <v>1.1688926402881525</v>
      </c>
      <c r="Y346" s="7">
        <f t="shared" si="260"/>
        <v>0.17926725798398821</v>
      </c>
      <c r="Z346" s="8">
        <v>0.23</v>
      </c>
      <c r="AA346" s="6">
        <f t="shared" si="261"/>
        <v>20.864164239106728</v>
      </c>
      <c r="AB346" s="6">
        <f t="shared" si="244"/>
        <v>5.085100270500873</v>
      </c>
      <c r="AC346" s="18">
        <f t="shared" si="262"/>
        <v>-0.59341194567807209</v>
      </c>
      <c r="AD346" s="19">
        <f t="shared" si="249"/>
        <v>5.7839734093150676</v>
      </c>
      <c r="AE346" s="19">
        <f t="shared" si="263"/>
        <v>-0.38391912966613723</v>
      </c>
      <c r="AF346" s="19">
        <f t="shared" si="264"/>
        <v>-21.99694580420546</v>
      </c>
      <c r="AG346" s="20">
        <f t="shared" si="265"/>
        <v>1.8664832602673231</v>
      </c>
      <c r="AH346" s="19">
        <f t="shared" si="266"/>
        <v>106.94161334513559</v>
      </c>
      <c r="AI346" s="19">
        <f t="shared" si="267"/>
        <v>14.258881779351412</v>
      </c>
      <c r="AJ346" s="19">
        <f t="shared" si="268"/>
        <v>1.0292781643161384</v>
      </c>
      <c r="AK346" s="21">
        <f t="shared" si="250"/>
        <v>1040.9945983736468</v>
      </c>
      <c r="AL346" s="19">
        <f t="shared" si="269"/>
        <v>17.780187740221887</v>
      </c>
      <c r="AM346" s="19">
        <f t="shared" si="270"/>
        <v>43.58436184470785</v>
      </c>
      <c r="AN346" s="22">
        <f t="shared" si="271"/>
        <v>2.451419</v>
      </c>
      <c r="AO346" s="23">
        <f t="shared" si="272"/>
        <v>0.15275657345416921</v>
      </c>
      <c r="AP346" s="23">
        <f t="shared" si="273"/>
        <v>7.8560561904761905E-3</v>
      </c>
      <c r="AQ346" s="23">
        <f t="shared" si="245"/>
        <v>1.6175514367741086E-2</v>
      </c>
      <c r="AR346" s="24">
        <f t="shared" si="274"/>
        <v>0.90424841972714232</v>
      </c>
      <c r="AS346" s="24">
        <f t="shared" si="275"/>
        <v>4.6504227182452833E-2</v>
      </c>
      <c r="AT346" s="25">
        <f t="shared" si="276"/>
        <v>15.779063968605854</v>
      </c>
      <c r="AU346" s="25">
        <f t="shared" si="239"/>
        <v>0.23099999999999982</v>
      </c>
      <c r="AV346" s="25">
        <f t="shared" si="277"/>
        <v>15.548063968605854</v>
      </c>
      <c r="AW346" s="23">
        <f t="shared" si="278"/>
        <v>9.5282114351586102</v>
      </c>
      <c r="AX346" s="24">
        <f t="shared" si="279"/>
        <v>5.7351730868645312</v>
      </c>
      <c r="AY346" s="24">
        <f t="shared" si="246"/>
        <v>0.51793879436699308</v>
      </c>
      <c r="AZ346" s="15"/>
      <c r="BB346" s="35">
        <f t="shared" si="280"/>
        <v>6.2531118812315238</v>
      </c>
    </row>
    <row r="347" spans="1:54" ht="15.75" thickBot="1" x14ac:dyDescent="0.3">
      <c r="A347" s="31">
        <v>338</v>
      </c>
      <c r="B347" s="32">
        <f t="shared" si="240"/>
        <v>3</v>
      </c>
      <c r="C347" s="32">
        <v>338</v>
      </c>
      <c r="D347" s="3">
        <f t="shared" si="251"/>
        <v>-34</v>
      </c>
      <c r="E347" s="4">
        <f t="shared" si="252"/>
        <v>20</v>
      </c>
      <c r="F347" s="48">
        <v>19.899999999999999</v>
      </c>
      <c r="G347" s="48">
        <v>24.1</v>
      </c>
      <c r="H347" s="48">
        <v>15.6</v>
      </c>
      <c r="I347" s="42">
        <v>1013</v>
      </c>
      <c r="J347" s="12">
        <f t="shared" si="247"/>
        <v>101.3</v>
      </c>
      <c r="K347" s="5">
        <f t="shared" si="253"/>
        <v>101.0984263372235</v>
      </c>
      <c r="L347" s="41">
        <v>8</v>
      </c>
      <c r="M347" s="12">
        <f t="shared" si="248"/>
        <v>2.2216</v>
      </c>
      <c r="N347" s="14">
        <f t="shared" si="254"/>
        <v>10</v>
      </c>
      <c r="O347" s="5">
        <f t="shared" si="255"/>
        <v>1.6611554395399484</v>
      </c>
      <c r="P347" s="48">
        <v>4.8</v>
      </c>
      <c r="Q347" s="10">
        <f t="shared" si="241"/>
        <v>0.33626120571896972</v>
      </c>
      <c r="R347" s="5">
        <f t="shared" si="242"/>
        <v>18.256289640372778</v>
      </c>
      <c r="S347" s="6">
        <f t="shared" si="243"/>
        <v>32.763733753158292</v>
      </c>
      <c r="T347" s="5">
        <f t="shared" si="256"/>
        <v>0.40223389373707985</v>
      </c>
      <c r="U347" s="41">
        <v>80</v>
      </c>
      <c r="V347" s="5">
        <f t="shared" si="257"/>
        <v>2.3238459597756265</v>
      </c>
      <c r="W347" s="7">
        <f t="shared" si="258"/>
        <v>1.8590767678205014</v>
      </c>
      <c r="X347" s="7">
        <f t="shared" si="259"/>
        <v>0.46476919195512512</v>
      </c>
      <c r="Y347" s="7">
        <f t="shared" si="260"/>
        <v>0.14911284839130262</v>
      </c>
      <c r="Z347" s="8">
        <v>0.23</v>
      </c>
      <c r="AA347" s="6">
        <f t="shared" si="261"/>
        <v>14.057343023087039</v>
      </c>
      <c r="AB347" s="6">
        <f t="shared" si="244"/>
        <v>2.170071417962006</v>
      </c>
      <c r="AC347" s="18">
        <f t="shared" si="262"/>
        <v>-0.59341194567807209</v>
      </c>
      <c r="AD347" s="19">
        <f t="shared" si="249"/>
        <v>5.8011876158904103</v>
      </c>
      <c r="AE347" s="19">
        <f t="shared" si="263"/>
        <v>-0.38640292392974807</v>
      </c>
      <c r="AF347" s="19">
        <f t="shared" si="264"/>
        <v>-22.139256732689166</v>
      </c>
      <c r="AG347" s="20">
        <f t="shared" si="265"/>
        <v>1.8685430255760034</v>
      </c>
      <c r="AH347" s="19">
        <f t="shared" si="266"/>
        <v>107.05962920411044</v>
      </c>
      <c r="AI347" s="19">
        <f t="shared" si="267"/>
        <v>14.274617227214724</v>
      </c>
      <c r="AJ347" s="19">
        <f t="shared" si="268"/>
        <v>1.0296105969531426</v>
      </c>
      <c r="AK347" s="21">
        <f t="shared" si="250"/>
        <v>1042.8415998317757</v>
      </c>
      <c r="AL347" s="19">
        <f t="shared" si="269"/>
        <v>17.811734525126731</v>
      </c>
      <c r="AM347" s="19">
        <f t="shared" si="270"/>
        <v>43.661692101756792</v>
      </c>
      <c r="AN347" s="22">
        <f t="shared" si="271"/>
        <v>2.4540161</v>
      </c>
      <c r="AO347" s="23">
        <f t="shared" si="272"/>
        <v>0.14395851639441196</v>
      </c>
      <c r="AP347" s="23">
        <f t="shared" si="273"/>
        <v>8.2903105527638195E-3</v>
      </c>
      <c r="AQ347" s="23">
        <f t="shared" si="245"/>
        <v>1.2972618672631497E-2</v>
      </c>
      <c r="AR347" s="24">
        <f t="shared" si="274"/>
        <v>0.91733559648893515</v>
      </c>
      <c r="AS347" s="24">
        <f t="shared" si="275"/>
        <v>5.2827697634520186E-2</v>
      </c>
      <c r="AT347" s="25">
        <f t="shared" si="276"/>
        <v>11.887271605125033</v>
      </c>
      <c r="AU347" s="25">
        <f t="shared" si="239"/>
        <v>-0.14000000000000001</v>
      </c>
      <c r="AV347" s="25">
        <f t="shared" si="277"/>
        <v>12.027271605125033</v>
      </c>
      <c r="AW347" s="23">
        <f t="shared" si="278"/>
        <v>5.1007843588739465</v>
      </c>
      <c r="AX347" s="24">
        <f t="shared" si="279"/>
        <v>4.4959136054656712</v>
      </c>
      <c r="AY347" s="24">
        <f t="shared" si="246"/>
        <v>0.12523795846388458</v>
      </c>
      <c r="AZ347" s="15"/>
      <c r="BB347" s="35">
        <f t="shared" si="280"/>
        <v>4.6211515639295557</v>
      </c>
    </row>
    <row r="348" spans="1:54" ht="15.75" thickBot="1" x14ac:dyDescent="0.3">
      <c r="A348" s="31">
        <v>339</v>
      </c>
      <c r="B348" s="32">
        <f t="shared" si="240"/>
        <v>4</v>
      </c>
      <c r="C348" s="32">
        <v>339</v>
      </c>
      <c r="D348" s="3">
        <f t="shared" si="251"/>
        <v>-34</v>
      </c>
      <c r="E348" s="4">
        <f t="shared" si="252"/>
        <v>20</v>
      </c>
      <c r="F348" s="48">
        <v>19</v>
      </c>
      <c r="G348" s="48">
        <v>22.8</v>
      </c>
      <c r="H348" s="48">
        <v>15.3</v>
      </c>
      <c r="I348" s="42">
        <v>1013</v>
      </c>
      <c r="J348" s="12">
        <f t="shared" si="247"/>
        <v>101.3</v>
      </c>
      <c r="K348" s="5">
        <f t="shared" si="253"/>
        <v>101.0984263372235</v>
      </c>
      <c r="L348" s="41">
        <v>6</v>
      </c>
      <c r="M348" s="12">
        <f t="shared" si="248"/>
        <v>1.6661999999999999</v>
      </c>
      <c r="N348" s="14">
        <f t="shared" si="254"/>
        <v>10</v>
      </c>
      <c r="O348" s="5">
        <f t="shared" si="255"/>
        <v>1.2458665796549611</v>
      </c>
      <c r="P348" s="48">
        <v>2.2999999999999998</v>
      </c>
      <c r="Q348" s="10">
        <f t="shared" si="241"/>
        <v>0.16095620984307915</v>
      </c>
      <c r="R348" s="5">
        <f t="shared" si="242"/>
        <v>14.45358486215317</v>
      </c>
      <c r="S348" s="6">
        <f t="shared" si="243"/>
        <v>32.8190277027119</v>
      </c>
      <c r="T348" s="5">
        <f t="shared" si="256"/>
        <v>0.24454349899264194</v>
      </c>
      <c r="U348" s="41">
        <v>83</v>
      </c>
      <c r="V348" s="5">
        <f t="shared" si="257"/>
        <v>2.1973935014182744</v>
      </c>
      <c r="W348" s="7">
        <f t="shared" si="258"/>
        <v>1.8238366061771676</v>
      </c>
      <c r="X348" s="7">
        <f t="shared" si="259"/>
        <v>0.3735568952411068</v>
      </c>
      <c r="Y348" s="7">
        <f t="shared" si="260"/>
        <v>0.15093070719687854</v>
      </c>
      <c r="Z348" s="8">
        <v>0.23</v>
      </c>
      <c r="AA348" s="6">
        <f t="shared" si="261"/>
        <v>11.129260343857942</v>
      </c>
      <c r="AB348" s="6">
        <f t="shared" si="244"/>
        <v>1.320521408925738</v>
      </c>
      <c r="AC348" s="18">
        <f t="shared" si="262"/>
        <v>-0.59341194567807209</v>
      </c>
      <c r="AD348" s="19">
        <f t="shared" si="249"/>
        <v>5.818401822465753</v>
      </c>
      <c r="AE348" s="19">
        <f t="shared" si="263"/>
        <v>-0.38876180490346174</v>
      </c>
      <c r="AF348" s="19">
        <f t="shared" si="264"/>
        <v>-22.27441065685667</v>
      </c>
      <c r="AG348" s="20">
        <f t="shared" si="265"/>
        <v>1.870504382915968</v>
      </c>
      <c r="AH348" s="19">
        <f t="shared" si="266"/>
        <v>107.1720067018074</v>
      </c>
      <c r="AI348" s="19">
        <f t="shared" si="267"/>
        <v>14.28960089357432</v>
      </c>
      <c r="AJ348" s="19">
        <f t="shared" si="268"/>
        <v>1.0299344908417447</v>
      </c>
      <c r="AK348" s="21">
        <f t="shared" si="250"/>
        <v>1044.6015589148258</v>
      </c>
      <c r="AL348" s="19">
        <f t="shared" si="269"/>
        <v>17.841794626265226</v>
      </c>
      <c r="AM348" s="19">
        <f t="shared" si="270"/>
        <v>43.735378068645929</v>
      </c>
      <c r="AN348" s="22">
        <f t="shared" si="271"/>
        <v>2.4561409999999997</v>
      </c>
      <c r="AO348" s="23">
        <f t="shared" si="272"/>
        <v>0.13708267718742603</v>
      </c>
      <c r="AP348" s="23">
        <f t="shared" si="273"/>
        <v>8.6830094736842101E-3</v>
      </c>
      <c r="AQ348" s="23">
        <f t="shared" si="245"/>
        <v>1.2361085720475005E-2</v>
      </c>
      <c r="AR348" s="24">
        <f t="shared" si="274"/>
        <v>0.91728603803898545</v>
      </c>
      <c r="AS348" s="24">
        <f t="shared" si="275"/>
        <v>5.8102187101882342E-2</v>
      </c>
      <c r="AT348" s="25">
        <f t="shared" si="276"/>
        <v>9.8087389349322045</v>
      </c>
      <c r="AU348" s="25">
        <f t="shared" si="239"/>
        <v>0</v>
      </c>
      <c r="AV348" s="25">
        <f t="shared" si="277"/>
        <v>9.8087389349322045</v>
      </c>
      <c r="AW348" s="23">
        <f t="shared" si="278"/>
        <v>3.8373713952411537</v>
      </c>
      <c r="AX348" s="24">
        <f t="shared" si="279"/>
        <v>3.6632340227139655</v>
      </c>
      <c r="AY348" s="24">
        <f t="shared" si="246"/>
        <v>8.3288122382690177E-2</v>
      </c>
      <c r="AZ348" s="15"/>
      <c r="BB348" s="35">
        <f t="shared" si="280"/>
        <v>3.7465221450966557</v>
      </c>
    </row>
    <row r="349" spans="1:54" ht="15.75" thickBot="1" x14ac:dyDescent="0.3">
      <c r="A349" s="31">
        <v>340</v>
      </c>
      <c r="B349" s="32">
        <f t="shared" si="240"/>
        <v>5</v>
      </c>
      <c r="C349" s="32">
        <v>340</v>
      </c>
      <c r="D349" s="3">
        <f t="shared" si="251"/>
        <v>-34</v>
      </c>
      <c r="E349" s="4">
        <f t="shared" si="252"/>
        <v>20</v>
      </c>
      <c r="F349" s="48">
        <v>19.899999999999999</v>
      </c>
      <c r="G349" s="48">
        <v>23.2</v>
      </c>
      <c r="H349" s="48">
        <v>16.5</v>
      </c>
      <c r="I349" s="42">
        <v>1013</v>
      </c>
      <c r="J349" s="12">
        <f t="shared" si="247"/>
        <v>101.3</v>
      </c>
      <c r="K349" s="5">
        <f t="shared" si="253"/>
        <v>101.0984263372235</v>
      </c>
      <c r="L349" s="41">
        <v>9</v>
      </c>
      <c r="M349" s="12">
        <f t="shared" si="248"/>
        <v>2.4992999999999999</v>
      </c>
      <c r="N349" s="14">
        <f t="shared" si="254"/>
        <v>10</v>
      </c>
      <c r="O349" s="5">
        <f t="shared" si="255"/>
        <v>1.8687998694824419</v>
      </c>
      <c r="P349" s="48">
        <v>3.6</v>
      </c>
      <c r="Q349" s="10">
        <f t="shared" si="241"/>
        <v>0.25168102522071711</v>
      </c>
      <c r="R349" s="5">
        <f t="shared" si="242"/>
        <v>16.463844864204422</v>
      </c>
      <c r="S349" s="6">
        <f t="shared" si="243"/>
        <v>32.871573903229333</v>
      </c>
      <c r="T349" s="5">
        <f t="shared" si="256"/>
        <v>0.32615230813430729</v>
      </c>
      <c r="U349" s="41">
        <v>78</v>
      </c>
      <c r="V349" s="5">
        <f t="shared" si="257"/>
        <v>2.3238459597756265</v>
      </c>
      <c r="W349" s="7">
        <f t="shared" si="258"/>
        <v>1.8125998486249888</v>
      </c>
      <c r="X349" s="7">
        <f t="shared" si="259"/>
        <v>0.51124611115063767</v>
      </c>
      <c r="Y349" s="7">
        <f t="shared" si="260"/>
        <v>0.15151404022301879</v>
      </c>
      <c r="Z349" s="8">
        <v>0.23</v>
      </c>
      <c r="AA349" s="6">
        <f t="shared" si="261"/>
        <v>12.677160545437404</v>
      </c>
      <c r="AB349" s="6">
        <f t="shared" si="244"/>
        <v>1.7870891558087414</v>
      </c>
      <c r="AC349" s="18">
        <f t="shared" si="262"/>
        <v>-0.59341194567807209</v>
      </c>
      <c r="AD349" s="19">
        <f t="shared" si="249"/>
        <v>5.8356160290410957</v>
      </c>
      <c r="AE349" s="19">
        <f t="shared" si="263"/>
        <v>-0.39099462284140785</v>
      </c>
      <c r="AF349" s="19">
        <f t="shared" si="264"/>
        <v>-22.402341701122086</v>
      </c>
      <c r="AG349" s="20">
        <f t="shared" si="265"/>
        <v>1.8723656168565186</v>
      </c>
      <c r="AH349" s="19">
        <f t="shared" si="266"/>
        <v>107.27864755128746</v>
      </c>
      <c r="AI349" s="19">
        <f t="shared" si="267"/>
        <v>14.303819673504995</v>
      </c>
      <c r="AJ349" s="19">
        <f t="shared" si="268"/>
        <v>1.0302497182566512</v>
      </c>
      <c r="AK349" s="21">
        <f t="shared" si="250"/>
        <v>1046.2740594981085</v>
      </c>
      <c r="AL349" s="19">
        <f t="shared" si="269"/>
        <v>17.870360936227694</v>
      </c>
      <c r="AM349" s="19">
        <f t="shared" si="270"/>
        <v>43.805402323066808</v>
      </c>
      <c r="AN349" s="22">
        <f t="shared" si="271"/>
        <v>2.4540161</v>
      </c>
      <c r="AO349" s="23">
        <f t="shared" si="272"/>
        <v>0.14395851639441196</v>
      </c>
      <c r="AP349" s="23">
        <f t="shared" si="273"/>
        <v>8.2903105527638195E-3</v>
      </c>
      <c r="AQ349" s="23">
        <f t="shared" si="245"/>
        <v>1.3557907187614959E-2</v>
      </c>
      <c r="AR349" s="24">
        <f t="shared" si="274"/>
        <v>0.91392702500920697</v>
      </c>
      <c r="AS349" s="24">
        <f t="shared" si="275"/>
        <v>5.2631404168763565E-2</v>
      </c>
      <c r="AT349" s="25">
        <f t="shared" si="276"/>
        <v>10.890071389628663</v>
      </c>
      <c r="AU349" s="25">
        <f t="shared" si="239"/>
        <v>7.700000000000011E-2</v>
      </c>
      <c r="AV349" s="25">
        <f t="shared" si="277"/>
        <v>10.813071389628663</v>
      </c>
      <c r="AW349" s="23">
        <f t="shared" si="278"/>
        <v>5.7383824037331896</v>
      </c>
      <c r="AX349" s="24">
        <f t="shared" si="279"/>
        <v>4.0270143974750185</v>
      </c>
      <c r="AY349" s="24">
        <f t="shared" si="246"/>
        <v>0.15440610241614042</v>
      </c>
      <c r="AZ349" s="15"/>
      <c r="BB349" s="35">
        <f t="shared" si="280"/>
        <v>4.1814204998911588</v>
      </c>
    </row>
    <row r="350" spans="1:54" ht="15.75" thickBot="1" x14ac:dyDescent="0.3">
      <c r="A350" s="31">
        <v>341</v>
      </c>
      <c r="B350" s="32">
        <f t="shared" si="240"/>
        <v>6</v>
      </c>
      <c r="C350" s="32">
        <v>341</v>
      </c>
      <c r="D350" s="3">
        <f t="shared" si="251"/>
        <v>-34</v>
      </c>
      <c r="E350" s="4">
        <f t="shared" si="252"/>
        <v>20</v>
      </c>
      <c r="F350" s="48">
        <v>20.100000000000001</v>
      </c>
      <c r="G350" s="48">
        <v>27.8</v>
      </c>
      <c r="H350" s="48">
        <v>12.4</v>
      </c>
      <c r="I350" s="42">
        <v>1013</v>
      </c>
      <c r="J350" s="12">
        <f t="shared" si="247"/>
        <v>101.3</v>
      </c>
      <c r="K350" s="5">
        <f t="shared" si="253"/>
        <v>101.0984263372235</v>
      </c>
      <c r="L350" s="41">
        <v>7</v>
      </c>
      <c r="M350" s="12">
        <f t="shared" si="248"/>
        <v>1.9439</v>
      </c>
      <c r="N350" s="14">
        <f t="shared" si="254"/>
        <v>10</v>
      </c>
      <c r="O350" s="5">
        <f t="shared" si="255"/>
        <v>1.4535110095974548</v>
      </c>
      <c r="P350" s="48">
        <v>11.9</v>
      </c>
      <c r="Q350" s="10">
        <f t="shared" si="241"/>
        <v>0.83116456667703176</v>
      </c>
      <c r="R350" s="5">
        <f t="shared" si="242"/>
        <v>29.20025829769763</v>
      </c>
      <c r="S350" s="6">
        <f t="shared" si="243"/>
        <v>32.921359800449942</v>
      </c>
      <c r="T350" s="5">
        <f t="shared" si="256"/>
        <v>0.84740949161380141</v>
      </c>
      <c r="U350" s="41">
        <v>75</v>
      </c>
      <c r="V350" s="5">
        <f t="shared" si="257"/>
        <v>2.3527953292238739</v>
      </c>
      <c r="W350" s="7">
        <f t="shared" si="258"/>
        <v>1.7645964969179055</v>
      </c>
      <c r="X350" s="7">
        <f t="shared" si="259"/>
        <v>0.58819883230596837</v>
      </c>
      <c r="Y350" s="7">
        <f t="shared" si="260"/>
        <v>0.15402663809138969</v>
      </c>
      <c r="Z350" s="8">
        <v>0.23</v>
      </c>
      <c r="AA350" s="6">
        <f t="shared" si="261"/>
        <v>22.484198889227176</v>
      </c>
      <c r="AB350" s="6">
        <f t="shared" si="244"/>
        <v>4.7522162334930282</v>
      </c>
      <c r="AC350" s="18">
        <f t="shared" si="262"/>
        <v>-0.59341194567807209</v>
      </c>
      <c r="AD350" s="19">
        <f t="shared" si="249"/>
        <v>5.8528302356164374</v>
      </c>
      <c r="AE350" s="19">
        <f t="shared" si="263"/>
        <v>-0.39310028257658353</v>
      </c>
      <c r="AF350" s="19">
        <f t="shared" si="264"/>
        <v>-22.522987117038287</v>
      </c>
      <c r="AG350" s="20">
        <f t="shared" si="265"/>
        <v>1.8741250768576398</v>
      </c>
      <c r="AH350" s="19">
        <f t="shared" si="266"/>
        <v>107.37945718357379</v>
      </c>
      <c r="AI350" s="19">
        <f t="shared" si="267"/>
        <v>14.31726095780984</v>
      </c>
      <c r="AJ350" s="19">
        <f t="shared" si="268"/>
        <v>1.0305561538377668</v>
      </c>
      <c r="AK350" s="21">
        <f t="shared" si="250"/>
        <v>1047.8587019902541</v>
      </c>
      <c r="AL350" s="19">
        <f t="shared" si="269"/>
        <v>17.897426629993539</v>
      </c>
      <c r="AM350" s="19">
        <f t="shared" si="270"/>
        <v>43.871748134927962</v>
      </c>
      <c r="AN350" s="22">
        <f t="shared" si="271"/>
        <v>2.4535438999999997</v>
      </c>
      <c r="AO350" s="23">
        <f t="shared" si="272"/>
        <v>0.14552547257222623</v>
      </c>
      <c r="AP350" s="23">
        <f t="shared" si="273"/>
        <v>8.2078199004975115E-3</v>
      </c>
      <c r="AQ350" s="23">
        <f t="shared" si="245"/>
        <v>1.2264073141154026E-2</v>
      </c>
      <c r="AR350" s="24">
        <f t="shared" si="274"/>
        <v>0.92227575606668311</v>
      </c>
      <c r="AS350" s="24">
        <f t="shared" si="275"/>
        <v>5.2017513982876649E-2</v>
      </c>
      <c r="AT350" s="25">
        <f t="shared" si="276"/>
        <v>17.73198265573415</v>
      </c>
      <c r="AU350" s="25">
        <f t="shared" si="239"/>
        <v>0.22400000000000023</v>
      </c>
      <c r="AV350" s="25">
        <f t="shared" si="277"/>
        <v>17.50798265573415</v>
      </c>
      <c r="AW350" s="23">
        <f t="shared" si="278"/>
        <v>4.4601428865929398</v>
      </c>
      <c r="AX350" s="24">
        <f t="shared" si="279"/>
        <v>6.5811693611920248</v>
      </c>
      <c r="AY350" s="24">
        <f t="shared" si="246"/>
        <v>0.13646539063926155</v>
      </c>
      <c r="AZ350" s="15"/>
      <c r="BB350" s="35">
        <f t="shared" si="280"/>
        <v>6.7176347518312864</v>
      </c>
    </row>
    <row r="351" spans="1:54" ht="15.75" thickBot="1" x14ac:dyDescent="0.3">
      <c r="A351" s="31">
        <v>342</v>
      </c>
      <c r="B351" s="32">
        <f t="shared" si="240"/>
        <v>7</v>
      </c>
      <c r="C351" s="32">
        <v>342</v>
      </c>
      <c r="D351" s="3">
        <f t="shared" si="251"/>
        <v>-34</v>
      </c>
      <c r="E351" s="4">
        <f t="shared" si="252"/>
        <v>20</v>
      </c>
      <c r="F351" s="48">
        <v>23.1</v>
      </c>
      <c r="G351" s="48">
        <v>29.8</v>
      </c>
      <c r="H351" s="48">
        <v>16.399999999999999</v>
      </c>
      <c r="I351" s="42">
        <v>1013</v>
      </c>
      <c r="J351" s="12">
        <f t="shared" si="247"/>
        <v>101.3</v>
      </c>
      <c r="K351" s="5">
        <f t="shared" si="253"/>
        <v>101.0984263372235</v>
      </c>
      <c r="L351" s="41">
        <v>12</v>
      </c>
      <c r="M351" s="12">
        <f t="shared" si="248"/>
        <v>3.3323999999999998</v>
      </c>
      <c r="N351" s="14">
        <f t="shared" si="254"/>
        <v>10</v>
      </c>
      <c r="O351" s="5">
        <f t="shared" si="255"/>
        <v>2.4917331593099221</v>
      </c>
      <c r="P351" s="48">
        <v>6.4</v>
      </c>
      <c r="Q351" s="10">
        <f t="shared" si="241"/>
        <v>0.44661821383364625</v>
      </c>
      <c r="R351" s="5">
        <f t="shared" si="242"/>
        <v>20.794551370206275</v>
      </c>
      <c r="S351" s="6">
        <f t="shared" si="243"/>
        <v>32.96837335298725</v>
      </c>
      <c r="T351" s="5">
        <f t="shared" si="256"/>
        <v>0.50150225791272851</v>
      </c>
      <c r="U351" s="41">
        <v>71</v>
      </c>
      <c r="V351" s="5">
        <f t="shared" si="257"/>
        <v>2.8264754744002576</v>
      </c>
      <c r="W351" s="7">
        <f t="shared" si="258"/>
        <v>2.0067975868241827</v>
      </c>
      <c r="X351" s="7">
        <f t="shared" si="259"/>
        <v>0.81967788757607485</v>
      </c>
      <c r="Y351" s="7">
        <f t="shared" si="260"/>
        <v>0.14167392329359718</v>
      </c>
      <c r="Z351" s="8">
        <v>0.23</v>
      </c>
      <c r="AA351" s="6">
        <f t="shared" si="261"/>
        <v>16.011804555058831</v>
      </c>
      <c r="AB351" s="6">
        <f t="shared" si="244"/>
        <v>2.6914667915692529</v>
      </c>
      <c r="AC351" s="18">
        <f t="shared" si="262"/>
        <v>-0.59341194567807209</v>
      </c>
      <c r="AD351" s="19">
        <f t="shared" si="249"/>
        <v>5.8700444421917801</v>
      </c>
      <c r="AE351" s="19">
        <f t="shared" si="263"/>
        <v>-0.3950777447842192</v>
      </c>
      <c r="AF351" s="19">
        <f t="shared" si="264"/>
        <v>-22.636287355682434</v>
      </c>
      <c r="AG351" s="20">
        <f t="shared" si="265"/>
        <v>1.8757811817977526</v>
      </c>
      <c r="AH351" s="19">
        <f t="shared" si="266"/>
        <v>107.47434500707301</v>
      </c>
      <c r="AI351" s="19">
        <f t="shared" si="267"/>
        <v>14.329912667609735</v>
      </c>
      <c r="AJ351" s="19">
        <f t="shared" si="268"/>
        <v>1.0308536746652068</v>
      </c>
      <c r="AK351" s="21">
        <f t="shared" si="250"/>
        <v>1049.3551031242384</v>
      </c>
      <c r="AL351" s="19">
        <f t="shared" si="269"/>
        <v>17.922985161361993</v>
      </c>
      <c r="AM351" s="19">
        <f t="shared" si="270"/>
        <v>43.934399457605615</v>
      </c>
      <c r="AN351" s="22">
        <f t="shared" si="271"/>
        <v>2.4464608999999999</v>
      </c>
      <c r="AO351" s="23">
        <f t="shared" si="272"/>
        <v>0.17081862262730993</v>
      </c>
      <c r="AP351" s="23">
        <f t="shared" si="273"/>
        <v>7.1418692640692633E-3</v>
      </c>
      <c r="AQ351" s="23">
        <f t="shared" si="245"/>
        <v>1.3192384302080095E-2</v>
      </c>
      <c r="AR351" s="24">
        <f t="shared" si="274"/>
        <v>0.92830654794937151</v>
      </c>
      <c r="AS351" s="24">
        <f t="shared" si="275"/>
        <v>3.8812185114609973E-2</v>
      </c>
      <c r="AT351" s="25">
        <f t="shared" si="276"/>
        <v>13.320337763489578</v>
      </c>
      <c r="AU351" s="25">
        <f t="shared" si="239"/>
        <v>0.14699999999999985</v>
      </c>
      <c r="AV351" s="25">
        <f t="shared" si="277"/>
        <v>13.173337763489577</v>
      </c>
      <c r="AW351" s="23">
        <f t="shared" si="278"/>
        <v>7.5685448645930808</v>
      </c>
      <c r="AX351" s="24">
        <f t="shared" si="279"/>
        <v>4.9986066420256723</v>
      </c>
      <c r="AY351" s="24">
        <f t="shared" si="246"/>
        <v>0.2407818256600687</v>
      </c>
      <c r="AZ351" s="15"/>
      <c r="BB351" s="35">
        <f t="shared" si="280"/>
        <v>5.2393884676857407</v>
      </c>
    </row>
    <row r="352" spans="1:54" ht="15.75" thickBot="1" x14ac:dyDescent="0.3">
      <c r="A352" s="31">
        <v>343</v>
      </c>
      <c r="B352" s="32">
        <f t="shared" si="240"/>
        <v>8</v>
      </c>
      <c r="C352" s="32">
        <v>343</v>
      </c>
      <c r="D352" s="3">
        <f t="shared" si="251"/>
        <v>-34</v>
      </c>
      <c r="E352" s="4">
        <f t="shared" si="252"/>
        <v>20</v>
      </c>
      <c r="F352" s="48">
        <v>22.2</v>
      </c>
      <c r="G352" s="48">
        <v>27</v>
      </c>
      <c r="H352" s="48">
        <v>17.399999999999999</v>
      </c>
      <c r="I352" s="42">
        <v>1013</v>
      </c>
      <c r="J352" s="12">
        <f t="shared" si="247"/>
        <v>101.3</v>
      </c>
      <c r="K352" s="5">
        <f t="shared" si="253"/>
        <v>101.0984263372235</v>
      </c>
      <c r="L352" s="41">
        <v>15</v>
      </c>
      <c r="M352" s="12">
        <f t="shared" si="248"/>
        <v>4.1654999999999998</v>
      </c>
      <c r="N352" s="14">
        <f t="shared" si="254"/>
        <v>10</v>
      </c>
      <c r="O352" s="5">
        <f t="shared" si="255"/>
        <v>3.1146664491374034</v>
      </c>
      <c r="P352" s="48">
        <v>6.1</v>
      </c>
      <c r="Q352" s="10">
        <f t="shared" si="241"/>
        <v>0.42533124257231297</v>
      </c>
      <c r="R352" s="5">
        <f t="shared" si="242"/>
        <v>20.354206409174463</v>
      </c>
      <c r="S352" s="6">
        <f t="shared" si="243"/>
        <v>33.01260302631767</v>
      </c>
      <c r="T352" s="5">
        <f t="shared" si="256"/>
        <v>0.48235419607717411</v>
      </c>
      <c r="U352" s="41">
        <v>77</v>
      </c>
      <c r="V352" s="5">
        <f t="shared" si="257"/>
        <v>2.6763339089456748</v>
      </c>
      <c r="W352" s="7">
        <f t="shared" si="258"/>
        <v>2.0607771098881695</v>
      </c>
      <c r="X352" s="7">
        <f t="shared" si="259"/>
        <v>0.61555679905750527</v>
      </c>
      <c r="Y352" s="7">
        <f t="shared" si="260"/>
        <v>0.13902430158397727</v>
      </c>
      <c r="Z352" s="8">
        <v>0.23</v>
      </c>
      <c r="AA352" s="6">
        <f t="shared" si="261"/>
        <v>15.672738935064336</v>
      </c>
      <c r="AB352" s="6">
        <f t="shared" si="244"/>
        <v>2.5058456055140916</v>
      </c>
      <c r="AC352" s="18">
        <f t="shared" si="262"/>
        <v>-0.59341194567807209</v>
      </c>
      <c r="AD352" s="19">
        <f t="shared" si="249"/>
        <v>5.8872586487671228</v>
      </c>
      <c r="AE352" s="19">
        <f t="shared" si="263"/>
        <v>-0.39692602718786862</v>
      </c>
      <c r="AF352" s="19">
        <f t="shared" si="264"/>
        <v>-22.742186136759841</v>
      </c>
      <c r="AG352" s="20">
        <f t="shared" si="265"/>
        <v>1.8773324243907386</v>
      </c>
      <c r="AH352" s="19">
        <f t="shared" si="266"/>
        <v>107.56322466065205</v>
      </c>
      <c r="AI352" s="19">
        <f t="shared" si="267"/>
        <v>14.341763288086941</v>
      </c>
      <c r="AJ352" s="19">
        <f t="shared" si="268"/>
        <v>1.0311421603337878</v>
      </c>
      <c r="AK352" s="21">
        <f t="shared" si="250"/>
        <v>1050.7628957660488</v>
      </c>
      <c r="AL352" s="19">
        <f t="shared" si="269"/>
        <v>17.947030259684116</v>
      </c>
      <c r="AM352" s="19">
        <f t="shared" si="270"/>
        <v>43.993340919932933</v>
      </c>
      <c r="AN352" s="22">
        <f t="shared" si="271"/>
        <v>2.4485858</v>
      </c>
      <c r="AO352" s="23">
        <f t="shared" si="272"/>
        <v>0.16286866114781837</v>
      </c>
      <c r="AP352" s="23">
        <f t="shared" si="273"/>
        <v>7.431404504504505E-3</v>
      </c>
      <c r="AQ352" s="23">
        <f t="shared" si="245"/>
        <v>1.5301162239755082E-2</v>
      </c>
      <c r="AR352" s="24">
        <f t="shared" si="274"/>
        <v>0.91412034906455275</v>
      </c>
      <c r="AS352" s="24">
        <f t="shared" si="275"/>
        <v>4.1709669815067081E-2</v>
      </c>
      <c r="AT352" s="25">
        <f t="shared" si="276"/>
        <v>13.166893329550245</v>
      </c>
      <c r="AU352" s="25">
        <f t="shared" si="239"/>
        <v>-0.30800000000000016</v>
      </c>
      <c r="AV352" s="25">
        <f t="shared" si="277"/>
        <v>13.474893329550245</v>
      </c>
      <c r="AW352" s="23">
        <f t="shared" si="278"/>
        <v>9.4895050921586446</v>
      </c>
      <c r="AX352" s="24">
        <f t="shared" si="279"/>
        <v>5.0305258627310847</v>
      </c>
      <c r="AY352" s="24">
        <f t="shared" si="246"/>
        <v>0.24363991968619278</v>
      </c>
      <c r="AZ352" s="15"/>
      <c r="BB352" s="35">
        <f t="shared" si="280"/>
        <v>5.2741657824172776</v>
      </c>
    </row>
    <row r="353" spans="1:54" ht="15.75" thickBot="1" x14ac:dyDescent="0.3">
      <c r="A353" s="31">
        <v>344</v>
      </c>
      <c r="B353" s="32">
        <f t="shared" si="240"/>
        <v>9</v>
      </c>
      <c r="C353" s="32">
        <v>344</v>
      </c>
      <c r="D353" s="3">
        <f t="shared" si="251"/>
        <v>-34</v>
      </c>
      <c r="E353" s="4">
        <f t="shared" si="252"/>
        <v>20</v>
      </c>
      <c r="F353" s="48">
        <v>18.7</v>
      </c>
      <c r="G353" s="48">
        <v>23</v>
      </c>
      <c r="H353" s="48">
        <v>14.4</v>
      </c>
      <c r="I353" s="42">
        <v>1013</v>
      </c>
      <c r="J353" s="12">
        <f t="shared" si="247"/>
        <v>101.3</v>
      </c>
      <c r="K353" s="5">
        <f t="shared" si="253"/>
        <v>101.0984263372235</v>
      </c>
      <c r="L353" s="41">
        <v>11</v>
      </c>
      <c r="M353" s="12">
        <f t="shared" si="248"/>
        <v>3.0547</v>
      </c>
      <c r="N353" s="14">
        <f t="shared" si="254"/>
        <v>10</v>
      </c>
      <c r="O353" s="5">
        <f t="shared" si="255"/>
        <v>2.2840887293674292</v>
      </c>
      <c r="P353" s="48">
        <v>5.9</v>
      </c>
      <c r="Q353" s="10">
        <f t="shared" si="241"/>
        <v>0.41106956262697675</v>
      </c>
      <c r="R353" s="5">
        <f t="shared" si="242"/>
        <v>20.06565015323433</v>
      </c>
      <c r="S353" s="6">
        <f t="shared" si="243"/>
        <v>33.054037787347312</v>
      </c>
      <c r="T353" s="5">
        <f t="shared" si="256"/>
        <v>0.46952552608370135</v>
      </c>
      <c r="U353" s="41">
        <v>73</v>
      </c>
      <c r="V353" s="5">
        <f t="shared" si="257"/>
        <v>2.1566021517626273</v>
      </c>
      <c r="W353" s="7">
        <f t="shared" si="258"/>
        <v>1.5743195707867179</v>
      </c>
      <c r="X353" s="7">
        <f t="shared" si="259"/>
        <v>0.58228258097590935</v>
      </c>
      <c r="Y353" s="7">
        <f t="shared" si="260"/>
        <v>0.16433935105602146</v>
      </c>
      <c r="Z353" s="8">
        <v>0.23</v>
      </c>
      <c r="AA353" s="6">
        <f t="shared" si="261"/>
        <v>15.450550617990434</v>
      </c>
      <c r="AB353" s="6">
        <f t="shared" si="244"/>
        <v>2.7483166489033208</v>
      </c>
      <c r="AC353" s="18">
        <f t="shared" si="262"/>
        <v>-0.59341194567807209</v>
      </c>
      <c r="AD353" s="19">
        <f t="shared" si="249"/>
        <v>5.9044728553424655</v>
      </c>
      <c r="AE353" s="19">
        <f t="shared" si="263"/>
        <v>-0.39864420570571896</v>
      </c>
      <c r="AF353" s="19">
        <f t="shared" si="264"/>
        <v>-22.840630514282708</v>
      </c>
      <c r="AG353" s="20">
        <f t="shared" si="265"/>
        <v>1.8787773754689749</v>
      </c>
      <c r="AH353" s="19">
        <f t="shared" si="266"/>
        <v>107.64601425903787</v>
      </c>
      <c r="AI353" s="19">
        <f t="shared" si="267"/>
        <v>14.35280190120505</v>
      </c>
      <c r="AJ353" s="19">
        <f t="shared" si="268"/>
        <v>1.0314214930269199</v>
      </c>
      <c r="AK353" s="21">
        <f t="shared" si="250"/>
        <v>1052.0817287417512</v>
      </c>
      <c r="AL353" s="19">
        <f t="shared" si="269"/>
        <v>17.969555926909113</v>
      </c>
      <c r="AM353" s="19">
        <f t="shared" si="270"/>
        <v>44.048557818959644</v>
      </c>
      <c r="AN353" s="22">
        <f t="shared" si="271"/>
        <v>2.4568493</v>
      </c>
      <c r="AO353" s="23">
        <f t="shared" si="272"/>
        <v>0.13485344875981517</v>
      </c>
      <c r="AP353" s="23">
        <f t="shared" si="273"/>
        <v>8.8223090909090914E-3</v>
      </c>
      <c r="AQ353" s="23">
        <f t="shared" si="245"/>
        <v>1.5673627589833122E-2</v>
      </c>
      <c r="AR353" s="24">
        <f t="shared" si="274"/>
        <v>0.89587502813496489</v>
      </c>
      <c r="AS353" s="24">
        <f t="shared" si="275"/>
        <v>5.8609449574483184E-2</v>
      </c>
      <c r="AT353" s="25">
        <f t="shared" si="276"/>
        <v>12.702233969087112</v>
      </c>
      <c r="AU353" s="25">
        <f t="shared" si="239"/>
        <v>-0.37799999999999995</v>
      </c>
      <c r="AV353" s="25">
        <f t="shared" si="277"/>
        <v>13.080233969087113</v>
      </c>
      <c r="AW353" s="23">
        <f t="shared" si="278"/>
        <v>7.0424112930136573</v>
      </c>
      <c r="AX353" s="24">
        <f t="shared" si="279"/>
        <v>4.7696270890802461</v>
      </c>
      <c r="AY353" s="24">
        <f t="shared" si="246"/>
        <v>0.24033821226475838</v>
      </c>
      <c r="AZ353" s="15"/>
      <c r="BB353" s="35">
        <f t="shared" si="280"/>
        <v>5.0099653013450043</v>
      </c>
    </row>
    <row r="354" spans="1:54" ht="15.75" thickBot="1" x14ac:dyDescent="0.3">
      <c r="A354" s="31">
        <v>345</v>
      </c>
      <c r="B354" s="32">
        <f t="shared" si="240"/>
        <v>10</v>
      </c>
      <c r="C354" s="32">
        <v>345</v>
      </c>
      <c r="D354" s="3">
        <f t="shared" si="251"/>
        <v>-34</v>
      </c>
      <c r="E354" s="4">
        <f t="shared" si="252"/>
        <v>20</v>
      </c>
      <c r="F354" s="48">
        <v>16.8</v>
      </c>
      <c r="G354" s="48">
        <v>23.5</v>
      </c>
      <c r="H354" s="48">
        <v>10.1</v>
      </c>
      <c r="I354" s="42">
        <v>1013</v>
      </c>
      <c r="J354" s="12">
        <f t="shared" si="247"/>
        <v>101.3</v>
      </c>
      <c r="K354" s="5">
        <f t="shared" si="253"/>
        <v>101.0984263372235</v>
      </c>
      <c r="L354" s="41">
        <v>8</v>
      </c>
      <c r="M354" s="12">
        <f t="shared" si="248"/>
        <v>2.2216</v>
      </c>
      <c r="N354" s="14">
        <f t="shared" si="254"/>
        <v>10</v>
      </c>
      <c r="O354" s="5">
        <f t="shared" si="255"/>
        <v>1.6611554395399484</v>
      </c>
      <c r="P354" s="48">
        <v>9.6999999999999993</v>
      </c>
      <c r="Q354" s="10">
        <f t="shared" si="241"/>
        <v>0.67534551953464883</v>
      </c>
      <c r="R354" s="5">
        <f t="shared" si="242"/>
        <v>25.916389928664721</v>
      </c>
      <c r="S354" s="6">
        <f t="shared" si="243"/>
        <v>33.092667099577426</v>
      </c>
      <c r="T354" s="5">
        <f t="shared" si="256"/>
        <v>0.70724710245987221</v>
      </c>
      <c r="U354" s="41">
        <v>74</v>
      </c>
      <c r="V354" s="5">
        <f t="shared" si="257"/>
        <v>1.9133058323743237</v>
      </c>
      <c r="W354" s="7">
        <f t="shared" si="258"/>
        <v>1.4158463159569996</v>
      </c>
      <c r="X354" s="7">
        <f t="shared" si="259"/>
        <v>0.49745951641732411</v>
      </c>
      <c r="Y354" s="7">
        <f t="shared" si="260"/>
        <v>0.17341492325914307</v>
      </c>
      <c r="Z354" s="8">
        <v>0.23</v>
      </c>
      <c r="AA354" s="6">
        <f t="shared" si="261"/>
        <v>19.955620245071835</v>
      </c>
      <c r="AB354" s="6">
        <f t="shared" si="244"/>
        <v>4.2638434224083932</v>
      </c>
      <c r="AC354" s="18">
        <f t="shared" si="262"/>
        <v>-0.59341194567807209</v>
      </c>
      <c r="AD354" s="19">
        <f t="shared" si="249"/>
        <v>5.9216870619178072</v>
      </c>
      <c r="AE354" s="19">
        <f t="shared" si="263"/>
        <v>-0.40023141553474034</v>
      </c>
      <c r="AF354" s="19">
        <f t="shared" si="264"/>
        <v>-22.931570938687315</v>
      </c>
      <c r="AG354" s="20">
        <f t="shared" si="265"/>
        <v>1.8801146881092632</v>
      </c>
      <c r="AH354" s="19">
        <f t="shared" si="266"/>
        <v>107.72263662921588</v>
      </c>
      <c r="AI354" s="19">
        <f t="shared" si="267"/>
        <v>14.363018217228785</v>
      </c>
      <c r="AJ354" s="19">
        <f t="shared" si="268"/>
        <v>1.0316915575898387</v>
      </c>
      <c r="AK354" s="21">
        <f t="shared" si="250"/>
        <v>1053.3112666836096</v>
      </c>
      <c r="AL354" s="19">
        <f t="shared" si="269"/>
        <v>17.990556434956051</v>
      </c>
      <c r="AM354" s="19">
        <f t="shared" si="270"/>
        <v>44.100036113509368</v>
      </c>
      <c r="AN354" s="22">
        <f t="shared" si="271"/>
        <v>2.4613351999999997</v>
      </c>
      <c r="AO354" s="23">
        <f t="shared" si="272"/>
        <v>0.12143587860496713</v>
      </c>
      <c r="AP354" s="23">
        <f t="shared" si="273"/>
        <v>9.8200702380952382E-3</v>
      </c>
      <c r="AQ354" s="23">
        <f t="shared" si="245"/>
        <v>1.5366375689605166E-2</v>
      </c>
      <c r="AR354" s="24">
        <f t="shared" si="274"/>
        <v>0.88767454331185802</v>
      </c>
      <c r="AS354" s="24">
        <f t="shared" si="275"/>
        <v>7.1782956273147139E-2</v>
      </c>
      <c r="AT354" s="25">
        <f t="shared" si="276"/>
        <v>15.691776822663442</v>
      </c>
      <c r="AU354" s="25">
        <f t="shared" ref="AU354:AU375" si="281">0.07*(F355-F353)</f>
        <v>0.11200000000000011</v>
      </c>
      <c r="AV354" s="25">
        <f t="shared" si="277"/>
        <v>15.579776822663442</v>
      </c>
      <c r="AW354" s="23">
        <f t="shared" si="278"/>
        <v>5.1553099847791497</v>
      </c>
      <c r="AX354" s="24">
        <f t="shared" si="279"/>
        <v>5.6188085539744623</v>
      </c>
      <c r="AY354" s="24">
        <f t="shared" si="246"/>
        <v>0.18409155563603702</v>
      </c>
      <c r="AZ354" s="15"/>
      <c r="BB354" s="35">
        <f t="shared" si="280"/>
        <v>5.8029001096104995</v>
      </c>
    </row>
    <row r="355" spans="1:54" ht="15.75" thickBot="1" x14ac:dyDescent="0.3">
      <c r="A355" s="31">
        <v>346</v>
      </c>
      <c r="B355" s="32">
        <f t="shared" si="240"/>
        <v>11</v>
      </c>
      <c r="C355" s="32">
        <v>346</v>
      </c>
      <c r="D355" s="3">
        <f t="shared" si="251"/>
        <v>-34</v>
      </c>
      <c r="E355" s="4">
        <f t="shared" si="252"/>
        <v>20</v>
      </c>
      <c r="F355" s="48">
        <v>20.3</v>
      </c>
      <c r="G355" s="48">
        <v>27</v>
      </c>
      <c r="H355" s="48">
        <v>13.5</v>
      </c>
      <c r="I355" s="42">
        <v>1013</v>
      </c>
      <c r="J355" s="12">
        <f t="shared" si="247"/>
        <v>101.3</v>
      </c>
      <c r="K355" s="5">
        <f t="shared" si="253"/>
        <v>101.0984263372235</v>
      </c>
      <c r="L355" s="41">
        <v>11</v>
      </c>
      <c r="M355" s="12">
        <f t="shared" si="248"/>
        <v>3.0547</v>
      </c>
      <c r="N355" s="14">
        <f t="shared" si="254"/>
        <v>10</v>
      </c>
      <c r="O355" s="5">
        <f t="shared" si="255"/>
        <v>2.2840887293674292</v>
      </c>
      <c r="P355" s="48">
        <v>11.7</v>
      </c>
      <c r="Q355" s="10">
        <f t="shared" si="241"/>
        <v>0.81406013466641913</v>
      </c>
      <c r="R355" s="5">
        <f t="shared" si="242"/>
        <v>29.006407314474565</v>
      </c>
      <c r="S355" s="6">
        <f t="shared" si="243"/>
        <v>33.12848091888462</v>
      </c>
      <c r="T355" s="5">
        <f t="shared" si="256"/>
        <v>0.83202370855521479</v>
      </c>
      <c r="U355" s="41">
        <v>67</v>
      </c>
      <c r="V355" s="5">
        <f t="shared" si="257"/>
        <v>2.3820595418603991</v>
      </c>
      <c r="W355" s="7">
        <f t="shared" si="258"/>
        <v>1.5959798930464675</v>
      </c>
      <c r="X355" s="7">
        <f t="shared" si="259"/>
        <v>0.78607964881393166</v>
      </c>
      <c r="Y355" s="7">
        <f t="shared" si="260"/>
        <v>0.16313506310262976</v>
      </c>
      <c r="Z355" s="8">
        <v>0.23</v>
      </c>
      <c r="AA355" s="6">
        <f t="shared" si="261"/>
        <v>22.334933632145415</v>
      </c>
      <c r="AB355" s="6">
        <f t="shared" si="244"/>
        <v>4.9472342023682385</v>
      </c>
      <c r="AC355" s="18">
        <f t="shared" si="262"/>
        <v>-0.59341194567807209</v>
      </c>
      <c r="AD355" s="19">
        <f t="shared" si="249"/>
        <v>5.9389012684931499</v>
      </c>
      <c r="AE355" s="19">
        <f t="shared" si="263"/>
        <v>-0.40168685217042138</v>
      </c>
      <c r="AF355" s="19">
        <f t="shared" si="264"/>
        <v>-23.014961315260557</v>
      </c>
      <c r="AG355" s="20">
        <f t="shared" si="265"/>
        <v>1.8813431015788584</v>
      </c>
      <c r="AH355" s="19">
        <f t="shared" si="266"/>
        <v>107.79301953652072</v>
      </c>
      <c r="AI355" s="19">
        <f t="shared" si="267"/>
        <v>14.372402604869428</v>
      </c>
      <c r="AJ355" s="19">
        <f t="shared" si="268"/>
        <v>1.0319522416021072</v>
      </c>
      <c r="AK355" s="21">
        <f t="shared" si="250"/>
        <v>1054.451189895774</v>
      </c>
      <c r="AL355" s="19">
        <f t="shared" si="269"/>
        <v>18.010026323419822</v>
      </c>
      <c r="AM355" s="19">
        <f t="shared" si="270"/>
        <v>44.147762418556269</v>
      </c>
      <c r="AN355" s="22">
        <f t="shared" si="271"/>
        <v>2.4530716999999997</v>
      </c>
      <c r="AO355" s="23">
        <f t="shared" si="272"/>
        <v>0.14710683426541091</v>
      </c>
      <c r="AP355" s="23">
        <f t="shared" si="273"/>
        <v>8.1269546798029557E-3</v>
      </c>
      <c r="AQ355" s="23">
        <f t="shared" si="245"/>
        <v>1.4438267779797015E-2</v>
      </c>
      <c r="AR355" s="24">
        <f t="shared" si="274"/>
        <v>0.91062392114026147</v>
      </c>
      <c r="AS355" s="24">
        <f t="shared" si="275"/>
        <v>5.0307651404551103E-2</v>
      </c>
      <c r="AT355" s="25">
        <f t="shared" si="276"/>
        <v>17.387699429777175</v>
      </c>
      <c r="AU355" s="25">
        <f t="shared" si="281"/>
        <v>0.31500000000000006</v>
      </c>
      <c r="AV355" s="25">
        <f t="shared" si="277"/>
        <v>17.072699429777174</v>
      </c>
      <c r="AW355" s="23">
        <f t="shared" si="278"/>
        <v>7.0040199537672452</v>
      </c>
      <c r="AX355" s="24">
        <f t="shared" si="279"/>
        <v>6.3376902106827107</v>
      </c>
      <c r="AY355" s="24">
        <f t="shared" si="246"/>
        <v>0.27697971901310431</v>
      </c>
      <c r="AZ355" s="15"/>
      <c r="BB355" s="35">
        <f t="shared" si="280"/>
        <v>6.6146699296958147</v>
      </c>
    </row>
    <row r="356" spans="1:54" ht="15.75" thickBot="1" x14ac:dyDescent="0.3">
      <c r="A356" s="31">
        <v>347</v>
      </c>
      <c r="B356" s="32">
        <f t="shared" si="240"/>
        <v>12</v>
      </c>
      <c r="C356" s="32">
        <v>347</v>
      </c>
      <c r="D356" s="3">
        <f t="shared" si="251"/>
        <v>-34</v>
      </c>
      <c r="E356" s="4">
        <f t="shared" si="252"/>
        <v>20</v>
      </c>
      <c r="F356" s="48">
        <v>21.3</v>
      </c>
      <c r="G356" s="48">
        <v>27.5</v>
      </c>
      <c r="H356" s="48">
        <v>15</v>
      </c>
      <c r="I356" s="42">
        <v>1013</v>
      </c>
      <c r="J356" s="12">
        <f t="shared" si="247"/>
        <v>101.3</v>
      </c>
      <c r="K356" s="5">
        <f t="shared" si="253"/>
        <v>101.0984263372235</v>
      </c>
      <c r="L356" s="41">
        <v>13</v>
      </c>
      <c r="M356" s="12">
        <f t="shared" si="248"/>
        <v>3.6101000000000001</v>
      </c>
      <c r="N356" s="14">
        <f t="shared" si="254"/>
        <v>10</v>
      </c>
      <c r="O356" s="5">
        <f t="shared" si="255"/>
        <v>2.6993775892524159</v>
      </c>
      <c r="P356" s="48">
        <v>4.7</v>
      </c>
      <c r="Q356" s="10">
        <f t="shared" si="241"/>
        <v>0.32682133434189303</v>
      </c>
      <c r="R356" s="5">
        <f t="shared" si="242"/>
        <v>18.269330102455658</v>
      </c>
      <c r="S356" s="6">
        <f t="shared" si="243"/>
        <v>33.161469689929135</v>
      </c>
      <c r="T356" s="5">
        <f t="shared" si="256"/>
        <v>0.39374253822065297</v>
      </c>
      <c r="U356" s="41">
        <v>65</v>
      </c>
      <c r="V356" s="5">
        <f t="shared" si="257"/>
        <v>2.533205208642062</v>
      </c>
      <c r="W356" s="7">
        <f t="shared" si="258"/>
        <v>1.6465833856173404</v>
      </c>
      <c r="X356" s="7">
        <f t="shared" si="259"/>
        <v>0.88662182302472159</v>
      </c>
      <c r="Y356" s="7">
        <f t="shared" si="260"/>
        <v>0.16035302853067668</v>
      </c>
      <c r="Z356" s="8">
        <v>0.23</v>
      </c>
      <c r="AA356" s="6">
        <f t="shared" si="261"/>
        <v>14.067384178890856</v>
      </c>
      <c r="AB356" s="6">
        <f t="shared" si="244"/>
        <v>2.331715355739401</v>
      </c>
      <c r="AC356" s="18">
        <f t="shared" si="262"/>
        <v>-0.59341194567807209</v>
      </c>
      <c r="AD356" s="19">
        <f t="shared" si="249"/>
        <v>5.9561154750684926</v>
      </c>
      <c r="AE356" s="19">
        <f t="shared" si="263"/>
        <v>-0.40300977235997271</v>
      </c>
      <c r="AF356" s="19">
        <f t="shared" si="264"/>
        <v>-23.090759058754493</v>
      </c>
      <c r="AG356" s="20">
        <f t="shared" si="265"/>
        <v>1.8824614450793493</v>
      </c>
      <c r="AH356" s="19">
        <f t="shared" si="266"/>
        <v>107.85709589914472</v>
      </c>
      <c r="AI356" s="19">
        <f t="shared" si="267"/>
        <v>14.380946119885964</v>
      </c>
      <c r="AJ356" s="19">
        <f t="shared" si="268"/>
        <v>1.0322034354493221</v>
      </c>
      <c r="AK356" s="21">
        <f t="shared" si="250"/>
        <v>1055.5011942399592</v>
      </c>
      <c r="AL356" s="19">
        <f t="shared" si="269"/>
        <v>18.027960397618504</v>
      </c>
      <c r="AM356" s="19">
        <f t="shared" si="270"/>
        <v>44.191724000438612</v>
      </c>
      <c r="AN356" s="22">
        <f t="shared" si="271"/>
        <v>2.4507106999999997</v>
      </c>
      <c r="AO356" s="23">
        <f t="shared" si="272"/>
        <v>0.1552334413128095</v>
      </c>
      <c r="AP356" s="23">
        <f t="shared" si="273"/>
        <v>7.7454075117370886E-3</v>
      </c>
      <c r="AQ356" s="23">
        <f t="shared" si="245"/>
        <v>1.4854052527052629E-2</v>
      </c>
      <c r="AR356" s="24">
        <f t="shared" si="274"/>
        <v>0.91266816747245527</v>
      </c>
      <c r="AS356" s="24">
        <f t="shared" si="275"/>
        <v>4.5537783742227472E-2</v>
      </c>
      <c r="AT356" s="25">
        <f t="shared" si="276"/>
        <v>11.735668823151455</v>
      </c>
      <c r="AU356" s="25">
        <f t="shared" si="281"/>
        <v>0</v>
      </c>
      <c r="AV356" s="25">
        <f t="shared" si="277"/>
        <v>11.735668823151455</v>
      </c>
      <c r="AW356" s="23">
        <f t="shared" si="278"/>
        <v>8.2493712404997428</v>
      </c>
      <c r="AX356" s="24">
        <f t="shared" si="279"/>
        <v>4.3704756170890615</v>
      </c>
      <c r="AY356" s="24">
        <f t="shared" si="246"/>
        <v>0.33306665487925602</v>
      </c>
      <c r="AZ356" s="15"/>
      <c r="BB356" s="35">
        <f t="shared" si="280"/>
        <v>4.7035422719683178</v>
      </c>
    </row>
    <row r="357" spans="1:54" ht="15.75" thickBot="1" x14ac:dyDescent="0.3">
      <c r="A357" s="31">
        <v>348</v>
      </c>
      <c r="B357" s="32">
        <f t="shared" si="240"/>
        <v>13</v>
      </c>
      <c r="C357" s="32">
        <v>348</v>
      </c>
      <c r="D357" s="3">
        <f t="shared" si="251"/>
        <v>-34</v>
      </c>
      <c r="E357" s="4">
        <f t="shared" si="252"/>
        <v>20</v>
      </c>
      <c r="F357" s="48">
        <v>20.3</v>
      </c>
      <c r="G357" s="48">
        <v>24.1</v>
      </c>
      <c r="H357" s="48">
        <v>16.5</v>
      </c>
      <c r="I357" s="42">
        <v>1013</v>
      </c>
      <c r="J357" s="12">
        <f t="shared" si="247"/>
        <v>101.3</v>
      </c>
      <c r="K357" s="5">
        <f t="shared" si="253"/>
        <v>101.0984263372235</v>
      </c>
      <c r="L357" s="41">
        <v>5</v>
      </c>
      <c r="M357" s="12">
        <f t="shared" si="248"/>
        <v>1.3885000000000001</v>
      </c>
      <c r="N357" s="14">
        <f t="shared" si="254"/>
        <v>10</v>
      </c>
      <c r="O357" s="5">
        <f t="shared" si="255"/>
        <v>1.0382221497124677</v>
      </c>
      <c r="P357" s="48">
        <v>4.8</v>
      </c>
      <c r="Q357" s="10">
        <f t="shared" si="241"/>
        <v>0.3335964915748959</v>
      </c>
      <c r="R357" s="5">
        <f t="shared" si="242"/>
        <v>18.435781984384526</v>
      </c>
      <c r="S357" s="6">
        <f t="shared" si="243"/>
        <v>33.191624343201035</v>
      </c>
      <c r="T357" s="5">
        <f t="shared" si="256"/>
        <v>0.39983692938839932</v>
      </c>
      <c r="U357" s="41">
        <v>81</v>
      </c>
      <c r="V357" s="5">
        <f t="shared" si="257"/>
        <v>2.3820595418603991</v>
      </c>
      <c r="W357" s="7">
        <f t="shared" si="258"/>
        <v>1.9294682289069234</v>
      </c>
      <c r="X357" s="7">
        <f t="shared" si="259"/>
        <v>0.45259131295347577</v>
      </c>
      <c r="Y357" s="7">
        <f t="shared" si="260"/>
        <v>0.14553258039821762</v>
      </c>
      <c r="Z357" s="8">
        <v>0.23</v>
      </c>
      <c r="AA357" s="6">
        <f t="shared" si="261"/>
        <v>14.195552127976086</v>
      </c>
      <c r="AB357" s="6">
        <f t="shared" si="244"/>
        <v>2.1177672470376976</v>
      </c>
      <c r="AC357" s="18">
        <f t="shared" si="262"/>
        <v>-0.59341194567807209</v>
      </c>
      <c r="AD357" s="19">
        <f t="shared" si="249"/>
        <v>5.9733296816438353</v>
      </c>
      <c r="AE357" s="19">
        <f t="shared" si="263"/>
        <v>-0.40419949498701746</v>
      </c>
      <c r="AF357" s="19">
        <f t="shared" si="264"/>
        <v>-23.158925144075376</v>
      </c>
      <c r="AG357" s="20">
        <f t="shared" si="265"/>
        <v>1.8834686412668535</v>
      </c>
      <c r="AH357" s="19">
        <f t="shared" si="266"/>
        <v>107.91480398983039</v>
      </c>
      <c r="AI357" s="19">
        <f t="shared" si="267"/>
        <v>14.388640531977385</v>
      </c>
      <c r="AJ357" s="19">
        <f t="shared" si="268"/>
        <v>1.03244503239396</v>
      </c>
      <c r="AK357" s="21">
        <f t="shared" si="250"/>
        <v>1056.4609910414276</v>
      </c>
      <c r="AL357" s="19">
        <f t="shared" si="269"/>
        <v>18.044353726987584</v>
      </c>
      <c r="AM357" s="19">
        <f t="shared" si="270"/>
        <v>44.231908772922495</v>
      </c>
      <c r="AN357" s="22">
        <f t="shared" si="271"/>
        <v>2.4530716999999997</v>
      </c>
      <c r="AO357" s="23">
        <f t="shared" si="272"/>
        <v>0.14710683426541091</v>
      </c>
      <c r="AP357" s="23">
        <f t="shared" si="273"/>
        <v>8.1269546798029557E-3</v>
      </c>
      <c r="AQ357" s="23">
        <f t="shared" si="245"/>
        <v>1.0995733361618435E-2</v>
      </c>
      <c r="AR357" s="24">
        <f t="shared" si="274"/>
        <v>0.93045189887391433</v>
      </c>
      <c r="AS357" s="24">
        <f t="shared" si="275"/>
        <v>5.1403053105214494E-2</v>
      </c>
      <c r="AT357" s="25">
        <f t="shared" si="276"/>
        <v>12.077784880938388</v>
      </c>
      <c r="AU357" s="25">
        <f t="shared" si="281"/>
        <v>-0.19600000000000006</v>
      </c>
      <c r="AV357" s="25">
        <f t="shared" si="277"/>
        <v>12.273784880938388</v>
      </c>
      <c r="AW357" s="23">
        <f t="shared" si="278"/>
        <v>3.1836454335305655</v>
      </c>
      <c r="AX357" s="24">
        <f t="shared" si="279"/>
        <v>4.6554556268530858</v>
      </c>
      <c r="AY357" s="24">
        <f t="shared" si="246"/>
        <v>7.4066158900019621E-2</v>
      </c>
      <c r="AZ357" s="15"/>
      <c r="BB357" s="35">
        <f t="shared" si="280"/>
        <v>4.7295217857531053</v>
      </c>
    </row>
    <row r="358" spans="1:54" ht="15.75" thickBot="1" x14ac:dyDescent="0.3">
      <c r="A358" s="31">
        <v>349</v>
      </c>
      <c r="B358" s="32">
        <f t="shared" si="240"/>
        <v>14</v>
      </c>
      <c r="C358" s="32">
        <v>349</v>
      </c>
      <c r="D358" s="3">
        <f t="shared" si="251"/>
        <v>-34</v>
      </c>
      <c r="E358" s="4">
        <f t="shared" si="252"/>
        <v>20</v>
      </c>
      <c r="F358" s="48">
        <v>18.5</v>
      </c>
      <c r="G358" s="48">
        <v>27.4</v>
      </c>
      <c r="H358" s="48">
        <v>9.6</v>
      </c>
      <c r="I358" s="42">
        <v>1013</v>
      </c>
      <c r="J358" s="12">
        <f t="shared" si="247"/>
        <v>101.3</v>
      </c>
      <c r="K358" s="5">
        <f t="shared" si="253"/>
        <v>101.0984263372235</v>
      </c>
      <c r="L358" s="41">
        <v>9</v>
      </c>
      <c r="M358" s="12">
        <f t="shared" si="248"/>
        <v>2.4992999999999999</v>
      </c>
      <c r="N358" s="14">
        <f t="shared" si="254"/>
        <v>10</v>
      </c>
      <c r="O358" s="5">
        <f t="shared" si="255"/>
        <v>1.8687998694824419</v>
      </c>
      <c r="P358" s="48">
        <v>11.9</v>
      </c>
      <c r="Q358" s="10">
        <f t="shared" si="241"/>
        <v>0.82664845938641329</v>
      </c>
      <c r="R358" s="5">
        <f t="shared" si="242"/>
        <v>29.36423950904916</v>
      </c>
      <c r="S358" s="6">
        <f t="shared" si="243"/>
        <v>33.21893629271139</v>
      </c>
      <c r="T358" s="5">
        <f t="shared" si="256"/>
        <v>0.84334716162823697</v>
      </c>
      <c r="U358" s="41">
        <v>46</v>
      </c>
      <c r="V358" s="5">
        <f t="shared" si="257"/>
        <v>2.1297774711513773</v>
      </c>
      <c r="W358" s="7">
        <f t="shared" si="258"/>
        <v>0.97969763672963361</v>
      </c>
      <c r="X358" s="7">
        <f t="shared" si="259"/>
        <v>1.1500798344217436</v>
      </c>
      <c r="Y358" s="7">
        <f t="shared" si="260"/>
        <v>0.20142845284871494</v>
      </c>
      <c r="Z358" s="8">
        <v>0.23</v>
      </c>
      <c r="AA358" s="6">
        <f t="shared" si="261"/>
        <v>22.610464421967855</v>
      </c>
      <c r="AB358" s="6">
        <f t="shared" si="244"/>
        <v>6.059784846332894</v>
      </c>
      <c r="AC358" s="18">
        <f t="shared" si="262"/>
        <v>-0.59341194567807209</v>
      </c>
      <c r="AD358" s="19">
        <f t="shared" si="249"/>
        <v>5.990543888219177</v>
      </c>
      <c r="AE358" s="19">
        <f t="shared" si="263"/>
        <v>-0.40525540188593534</v>
      </c>
      <c r="AF358" s="19">
        <f t="shared" si="264"/>
        <v>-23.219424152942118</v>
      </c>
      <c r="AG358" s="20">
        <f t="shared" si="265"/>
        <v>1.8843637095279409</v>
      </c>
      <c r="AH358" s="19">
        <f t="shared" si="266"/>
        <v>107.96608762356681</v>
      </c>
      <c r="AI358" s="19">
        <f t="shared" si="267"/>
        <v>14.395478349808908</v>
      </c>
      <c r="AJ358" s="19">
        <f t="shared" si="268"/>
        <v>1.0326769286452877</v>
      </c>
      <c r="AK358" s="21">
        <f t="shared" si="250"/>
        <v>1057.3303070155007</v>
      </c>
      <c r="AL358" s="19">
        <f t="shared" si="269"/>
        <v>18.059201643824753</v>
      </c>
      <c r="AM358" s="19">
        <f t="shared" si="270"/>
        <v>44.268305294124985</v>
      </c>
      <c r="AN358" s="22">
        <f t="shared" si="271"/>
        <v>2.4573214999999999</v>
      </c>
      <c r="AO358" s="23">
        <f t="shared" si="272"/>
        <v>0.13338441934115758</v>
      </c>
      <c r="AP358" s="23">
        <f t="shared" si="273"/>
        <v>8.9176854054054053E-3</v>
      </c>
      <c r="AQ358" s="23">
        <f t="shared" si="245"/>
        <v>1.458391097478582E-2</v>
      </c>
      <c r="AR358" s="24">
        <f t="shared" si="274"/>
        <v>0.90143897046316523</v>
      </c>
      <c r="AS358" s="24">
        <f t="shared" si="275"/>
        <v>6.0267527425390814E-2</v>
      </c>
      <c r="AT358" s="25">
        <f t="shared" si="276"/>
        <v>16.550679575634959</v>
      </c>
      <c r="AU358" s="25">
        <f t="shared" si="281"/>
        <v>9.1000000000000053E-2</v>
      </c>
      <c r="AV358" s="25">
        <f t="shared" si="277"/>
        <v>16.459679575634958</v>
      </c>
      <c r="AW358" s="23">
        <f t="shared" si="278"/>
        <v>5.7659234917181958</v>
      </c>
      <c r="AX358" s="24">
        <f t="shared" si="279"/>
        <v>6.0380363785585098</v>
      </c>
      <c r="AY358" s="24">
        <f t="shared" si="246"/>
        <v>0.39965038729337482</v>
      </c>
      <c r="AZ358" s="15"/>
      <c r="BB358" s="35">
        <f t="shared" si="280"/>
        <v>6.4376867658518844</v>
      </c>
    </row>
    <row r="359" spans="1:54" ht="15.75" thickBot="1" x14ac:dyDescent="0.3">
      <c r="A359" s="31">
        <v>350</v>
      </c>
      <c r="B359" s="32">
        <f t="shared" si="240"/>
        <v>15</v>
      </c>
      <c r="C359" s="32">
        <v>350</v>
      </c>
      <c r="D359" s="3">
        <f t="shared" si="251"/>
        <v>-34</v>
      </c>
      <c r="E359" s="4">
        <f t="shared" si="252"/>
        <v>20</v>
      </c>
      <c r="F359" s="48">
        <v>21.6</v>
      </c>
      <c r="G359" s="48">
        <v>28.9</v>
      </c>
      <c r="H359" s="48">
        <v>14.3</v>
      </c>
      <c r="I359" s="42">
        <v>1013</v>
      </c>
      <c r="J359" s="12">
        <f t="shared" si="247"/>
        <v>101.3</v>
      </c>
      <c r="K359" s="5">
        <f t="shared" si="253"/>
        <v>101.0984263372235</v>
      </c>
      <c r="L359" s="41">
        <v>13</v>
      </c>
      <c r="M359" s="12">
        <f t="shared" si="248"/>
        <v>3.6101000000000001</v>
      </c>
      <c r="N359" s="14">
        <f t="shared" si="254"/>
        <v>10</v>
      </c>
      <c r="O359" s="5">
        <f t="shared" si="255"/>
        <v>2.6993775892524159</v>
      </c>
      <c r="P359" s="48">
        <v>11.6</v>
      </c>
      <c r="Q359" s="10">
        <f t="shared" si="241"/>
        <v>0.80547428968696555</v>
      </c>
      <c r="R359" s="5">
        <f t="shared" si="242"/>
        <v>28.916844784360407</v>
      </c>
      <c r="S359" s="6">
        <f t="shared" si="243"/>
        <v>33.243397434333559</v>
      </c>
      <c r="T359" s="5">
        <f t="shared" si="256"/>
        <v>0.824300567082492</v>
      </c>
      <c r="U359" s="41">
        <v>55</v>
      </c>
      <c r="V359" s="5">
        <f t="shared" si="257"/>
        <v>2.5801529606385323</v>
      </c>
      <c r="W359" s="7">
        <f t="shared" si="258"/>
        <v>1.4190841283511928</v>
      </c>
      <c r="X359" s="7">
        <f t="shared" si="259"/>
        <v>1.1610688322873395</v>
      </c>
      <c r="Y359" s="7">
        <f t="shared" si="260"/>
        <v>0.17322455541752144</v>
      </c>
      <c r="Z359" s="8">
        <v>0.23</v>
      </c>
      <c r="AA359" s="6">
        <f t="shared" si="261"/>
        <v>22.265970483957513</v>
      </c>
      <c r="AB359" s="6">
        <f t="shared" si="244"/>
        <v>5.3035636772161521</v>
      </c>
      <c r="AC359" s="18">
        <f t="shared" si="262"/>
        <v>-0.59341194567807209</v>
      </c>
      <c r="AD359" s="19">
        <f t="shared" si="249"/>
        <v>6.0077580947945197</v>
      </c>
      <c r="AE359" s="19">
        <f t="shared" si="263"/>
        <v>-0.40617693858417242</v>
      </c>
      <c r="AF359" s="19">
        <f t="shared" si="264"/>
        <v>-23.272224316417525</v>
      </c>
      <c r="AG359" s="20">
        <f t="shared" si="265"/>
        <v>1.8851457689918101</v>
      </c>
      <c r="AH359" s="19">
        <f t="shared" si="266"/>
        <v>108.01089633017477</v>
      </c>
      <c r="AI359" s="19">
        <f t="shared" si="267"/>
        <v>14.401452844023304</v>
      </c>
      <c r="AJ359" s="19">
        <f t="shared" si="268"/>
        <v>1.0328990234282855</v>
      </c>
      <c r="AK359" s="21">
        <f t="shared" si="250"/>
        <v>1058.1088842147651</v>
      </c>
      <c r="AL359" s="19">
        <f t="shared" si="269"/>
        <v>18.072499742388189</v>
      </c>
      <c r="AM359" s="19">
        <f t="shared" si="270"/>
        <v>44.300902764303785</v>
      </c>
      <c r="AN359" s="22">
        <f t="shared" si="271"/>
        <v>2.4500023999999998</v>
      </c>
      <c r="AO359" s="23">
        <f t="shared" si="272"/>
        <v>0.15774416605382491</v>
      </c>
      <c r="AP359" s="23">
        <f t="shared" si="273"/>
        <v>7.6378324074074071E-3</v>
      </c>
      <c r="AQ359" s="23">
        <f t="shared" si="245"/>
        <v>1.4647746241954676E-2</v>
      </c>
      <c r="AR359" s="24">
        <f t="shared" si="274"/>
        <v>0.91503228865619313</v>
      </c>
      <c r="AS359" s="24">
        <f t="shared" si="275"/>
        <v>4.4305050658657801E-2</v>
      </c>
      <c r="AT359" s="25">
        <f t="shared" si="276"/>
        <v>16.962406806741363</v>
      </c>
      <c r="AU359" s="25">
        <f t="shared" si="281"/>
        <v>0.18200000000000011</v>
      </c>
      <c r="AV359" s="25">
        <f t="shared" si="277"/>
        <v>16.780406806741365</v>
      </c>
      <c r="AW359" s="23">
        <f t="shared" si="278"/>
        <v>8.2409763579619195</v>
      </c>
      <c r="AX359" s="24">
        <f t="shared" si="279"/>
        <v>6.2671832668223155</v>
      </c>
      <c r="AY359" s="24">
        <f t="shared" si="246"/>
        <v>0.42392582372358267</v>
      </c>
      <c r="AZ359" s="15"/>
      <c r="BB359" s="35">
        <f t="shared" si="280"/>
        <v>6.6911090905458979</v>
      </c>
    </row>
    <row r="360" spans="1:54" ht="15.75" thickBot="1" x14ac:dyDescent="0.3">
      <c r="A360" s="31">
        <v>351</v>
      </c>
      <c r="B360" s="32">
        <f t="shared" si="240"/>
        <v>16</v>
      </c>
      <c r="C360" s="32">
        <v>351</v>
      </c>
      <c r="D360" s="3">
        <f t="shared" si="251"/>
        <v>-34</v>
      </c>
      <c r="E360" s="4">
        <f t="shared" si="252"/>
        <v>20</v>
      </c>
      <c r="F360" s="48">
        <v>21.1</v>
      </c>
      <c r="G360" s="48">
        <v>26.2</v>
      </c>
      <c r="H360" s="48">
        <v>16</v>
      </c>
      <c r="I360" s="42">
        <v>1013</v>
      </c>
      <c r="J360" s="12">
        <f t="shared" si="247"/>
        <v>101.3</v>
      </c>
      <c r="K360" s="5">
        <f t="shared" si="253"/>
        <v>101.0984263372235</v>
      </c>
      <c r="L360" s="41">
        <v>9</v>
      </c>
      <c r="M360" s="12">
        <f t="shared" si="248"/>
        <v>2.4992999999999999</v>
      </c>
      <c r="N360" s="14">
        <f t="shared" si="254"/>
        <v>10</v>
      </c>
      <c r="O360" s="5">
        <f t="shared" si="255"/>
        <v>1.8687998694824419</v>
      </c>
      <c r="P360" s="48">
        <v>2.9</v>
      </c>
      <c r="Q360" s="10">
        <f t="shared" si="241"/>
        <v>0.20129721383080812</v>
      </c>
      <c r="R360" s="5">
        <f t="shared" si="242"/>
        <v>15.544144402737039</v>
      </c>
      <c r="S360" s="6">
        <f t="shared" si="243"/>
        <v>33.265000144797263</v>
      </c>
      <c r="T360" s="5">
        <f t="shared" si="256"/>
        <v>0.28083104922147595</v>
      </c>
      <c r="U360" s="41">
        <v>76</v>
      </c>
      <c r="V360" s="5">
        <f t="shared" si="257"/>
        <v>2.5023229781781122</v>
      </c>
      <c r="W360" s="7">
        <f t="shared" si="258"/>
        <v>1.9017654634153653</v>
      </c>
      <c r="X360" s="7">
        <f t="shared" si="259"/>
        <v>0.60055751476274688</v>
      </c>
      <c r="Y360" s="7">
        <f t="shared" si="260"/>
        <v>0.14693368216350849</v>
      </c>
      <c r="Z360" s="8">
        <v>0.23</v>
      </c>
      <c r="AA360" s="6">
        <f t="shared" si="261"/>
        <v>11.96899119010752</v>
      </c>
      <c r="AB360" s="6">
        <f t="shared" si="244"/>
        <v>1.5194149120110483</v>
      </c>
      <c r="AC360" s="18">
        <f t="shared" si="262"/>
        <v>-0.59341194567807209</v>
      </c>
      <c r="AD360" s="19">
        <f t="shared" si="249"/>
        <v>6.0249723013698624</v>
      </c>
      <c r="AE360" s="19">
        <f t="shared" si="263"/>
        <v>-0.4069636149709816</v>
      </c>
      <c r="AF360" s="19">
        <f t="shared" si="264"/>
        <v>-23.317297553224289</v>
      </c>
      <c r="AG360" s="20">
        <f t="shared" si="265"/>
        <v>1.8858140412605564</v>
      </c>
      <c r="AH360" s="19">
        <f t="shared" si="266"/>
        <v>108.04918551073958</v>
      </c>
      <c r="AI360" s="19">
        <f t="shared" si="267"/>
        <v>14.40655806809861</v>
      </c>
      <c r="AJ360" s="19">
        <f t="shared" si="268"/>
        <v>1.0331112190515026</v>
      </c>
      <c r="AK360" s="21">
        <f t="shared" si="250"/>
        <v>1058.7964799970528</v>
      </c>
      <c r="AL360" s="19">
        <f t="shared" si="269"/>
        <v>18.084243878349664</v>
      </c>
      <c r="AM360" s="19">
        <f t="shared" si="270"/>
        <v>44.329691024516606</v>
      </c>
      <c r="AN360" s="22">
        <f t="shared" si="271"/>
        <v>2.4511829000000001</v>
      </c>
      <c r="AO360" s="23">
        <f t="shared" si="272"/>
        <v>0.15357845680152901</v>
      </c>
      <c r="AP360" s="23">
        <f t="shared" si="273"/>
        <v>7.8188236966824642E-3</v>
      </c>
      <c r="AQ360" s="23">
        <f t="shared" si="245"/>
        <v>1.2786841375997046E-2</v>
      </c>
      <c r="AR360" s="24">
        <f t="shared" si="274"/>
        <v>0.92313997260202441</v>
      </c>
      <c r="AS360" s="24">
        <f t="shared" si="275"/>
        <v>4.6997924340802785E-2</v>
      </c>
      <c r="AT360" s="25">
        <f t="shared" si="276"/>
        <v>10.449576278096472</v>
      </c>
      <c r="AU360" s="25">
        <f t="shared" si="281"/>
        <v>-0.28700000000000014</v>
      </c>
      <c r="AV360" s="25">
        <f t="shared" si="277"/>
        <v>10.736576278096473</v>
      </c>
      <c r="AW360" s="23">
        <f t="shared" si="278"/>
        <v>5.7149843103438593</v>
      </c>
      <c r="AX360" s="24">
        <f t="shared" si="279"/>
        <v>4.0435019072634377</v>
      </c>
      <c r="AY360" s="24">
        <f t="shared" si="246"/>
        <v>0.16130518436413724</v>
      </c>
      <c r="AZ360" s="15"/>
      <c r="BB360" s="35">
        <f t="shared" si="280"/>
        <v>4.2048070916275746</v>
      </c>
    </row>
    <row r="361" spans="1:54" ht="15.75" thickBot="1" x14ac:dyDescent="0.3">
      <c r="A361" s="31">
        <v>352</v>
      </c>
      <c r="B361" s="32">
        <f t="shared" si="240"/>
        <v>17</v>
      </c>
      <c r="C361" s="32">
        <v>352</v>
      </c>
      <c r="D361" s="3">
        <f t="shared" si="251"/>
        <v>-34</v>
      </c>
      <c r="E361" s="4">
        <f t="shared" si="252"/>
        <v>20</v>
      </c>
      <c r="F361" s="48">
        <v>17.5</v>
      </c>
      <c r="G361" s="48">
        <v>26.2</v>
      </c>
      <c r="H361" s="48">
        <v>8.6999999999999993</v>
      </c>
      <c r="I361" s="42">
        <v>1013</v>
      </c>
      <c r="J361" s="12">
        <f t="shared" si="247"/>
        <v>101.3</v>
      </c>
      <c r="K361" s="5">
        <f t="shared" si="253"/>
        <v>101.0984263372235</v>
      </c>
      <c r="L361" s="41">
        <v>7</v>
      </c>
      <c r="M361" s="12">
        <f t="shared" si="248"/>
        <v>1.9439</v>
      </c>
      <c r="N361" s="14">
        <f t="shared" si="254"/>
        <v>10</v>
      </c>
      <c r="O361" s="5">
        <f t="shared" si="255"/>
        <v>1.4535110095974548</v>
      </c>
      <c r="P361" s="48">
        <v>12.2</v>
      </c>
      <c r="Q361" s="10">
        <f t="shared" si="241"/>
        <v>0.84658793520561959</v>
      </c>
      <c r="R361" s="5">
        <f t="shared" si="242"/>
        <v>29.863725387527616</v>
      </c>
      <c r="S361" s="6">
        <f t="shared" si="243"/>
        <v>33.283737281336663</v>
      </c>
      <c r="T361" s="5">
        <f t="shared" si="256"/>
        <v>0.8612831240189146</v>
      </c>
      <c r="U361" s="41">
        <v>50</v>
      </c>
      <c r="V361" s="5">
        <f t="shared" si="257"/>
        <v>1.9999871246032848</v>
      </c>
      <c r="W361" s="7">
        <f t="shared" si="258"/>
        <v>0.99999356230164238</v>
      </c>
      <c r="X361" s="7">
        <f t="shared" si="259"/>
        <v>0.99999356230164238</v>
      </c>
      <c r="Y361" s="7">
        <f t="shared" si="260"/>
        <v>0.20000045063961031</v>
      </c>
      <c r="Z361" s="8">
        <v>0.23</v>
      </c>
      <c r="AA361" s="6">
        <f t="shared" si="261"/>
        <v>22.995068548396265</v>
      </c>
      <c r="AB361" s="6">
        <f t="shared" si="244"/>
        <v>6.0558852306342779</v>
      </c>
      <c r="AC361" s="18">
        <f t="shared" si="262"/>
        <v>-0.59341194567807209</v>
      </c>
      <c r="AD361" s="19">
        <f t="shared" si="249"/>
        <v>6.0421865079452051</v>
      </c>
      <c r="AE361" s="19">
        <f t="shared" si="263"/>
        <v>-0.40761500589121763</v>
      </c>
      <c r="AF361" s="19">
        <f t="shared" si="264"/>
        <v>-23.354619503766958</v>
      </c>
      <c r="AG361" s="20">
        <f t="shared" si="265"/>
        <v>1.8863678528408714</v>
      </c>
      <c r="AH361" s="19">
        <f t="shared" si="266"/>
        <v>108.08091657693708</v>
      </c>
      <c r="AI361" s="19">
        <f t="shared" si="267"/>
        <v>14.410788876924945</v>
      </c>
      <c r="AJ361" s="19">
        <f t="shared" si="268"/>
        <v>1.0333134209737913</v>
      </c>
      <c r="AK361" s="21">
        <f t="shared" si="250"/>
        <v>1059.3928670142418</v>
      </c>
      <c r="AL361" s="19">
        <f t="shared" si="269"/>
        <v>18.094430168603253</v>
      </c>
      <c r="AM361" s="19">
        <f t="shared" si="270"/>
        <v>44.354660556152275</v>
      </c>
      <c r="AN361" s="22">
        <f t="shared" si="271"/>
        <v>2.4596825</v>
      </c>
      <c r="AO361" s="23">
        <f t="shared" si="272"/>
        <v>0.12624096525092265</v>
      </c>
      <c r="AP361" s="23">
        <f t="shared" si="273"/>
        <v>9.4272674285714279E-3</v>
      </c>
      <c r="AQ361" s="23">
        <f t="shared" si="245"/>
        <v>1.4086164007839769E-2</v>
      </c>
      <c r="AR361" s="24">
        <f t="shared" si="274"/>
        <v>0.89961909659061745</v>
      </c>
      <c r="AS361" s="24">
        <f t="shared" si="275"/>
        <v>6.718064766498287E-2</v>
      </c>
      <c r="AT361" s="25">
        <f t="shared" si="276"/>
        <v>16.939183317761987</v>
      </c>
      <c r="AU361" s="25">
        <f t="shared" si="281"/>
        <v>5.5999999999999807E-2</v>
      </c>
      <c r="AV361" s="25">
        <f t="shared" si="277"/>
        <v>16.883183317761986</v>
      </c>
      <c r="AW361" s="23">
        <f t="shared" si="278"/>
        <v>4.5000340854410368</v>
      </c>
      <c r="AX361" s="24">
        <f t="shared" si="279"/>
        <v>6.1749571840669768</v>
      </c>
      <c r="AY361" s="24">
        <f t="shared" si="246"/>
        <v>0.30231325816033305</v>
      </c>
      <c r="AZ361" s="15"/>
      <c r="BB361" s="35">
        <f t="shared" si="280"/>
        <v>6.4772704422273097</v>
      </c>
    </row>
    <row r="362" spans="1:54" ht="15.75" thickBot="1" x14ac:dyDescent="0.3">
      <c r="A362" s="31">
        <v>353</v>
      </c>
      <c r="B362" s="32">
        <f t="shared" si="240"/>
        <v>18</v>
      </c>
      <c r="C362" s="32">
        <v>353</v>
      </c>
      <c r="D362" s="3">
        <f t="shared" si="251"/>
        <v>-34</v>
      </c>
      <c r="E362" s="4">
        <f t="shared" si="252"/>
        <v>20</v>
      </c>
      <c r="F362" s="48">
        <v>21.9</v>
      </c>
      <c r="G362" s="48">
        <v>29.7</v>
      </c>
      <c r="H362" s="48">
        <v>14</v>
      </c>
      <c r="I362" s="42">
        <v>1013</v>
      </c>
      <c r="J362" s="12">
        <f t="shared" si="247"/>
        <v>101.3</v>
      </c>
      <c r="K362" s="5">
        <f t="shared" si="253"/>
        <v>101.0984263372235</v>
      </c>
      <c r="L362" s="41">
        <v>6</v>
      </c>
      <c r="M362" s="12">
        <f t="shared" si="248"/>
        <v>1.6661999999999999</v>
      </c>
      <c r="N362" s="14">
        <f t="shared" si="254"/>
        <v>10</v>
      </c>
      <c r="O362" s="5">
        <f t="shared" si="255"/>
        <v>1.2458665796549611</v>
      </c>
      <c r="P362" s="48">
        <v>11.1</v>
      </c>
      <c r="Q362" s="10">
        <f t="shared" si="241"/>
        <v>0.7700771099648146</v>
      </c>
      <c r="R362" s="5">
        <f t="shared" si="242"/>
        <v>28.180345483930854</v>
      </c>
      <c r="S362" s="6">
        <f t="shared" si="243"/>
        <v>33.299602181992775</v>
      </c>
      <c r="T362" s="5">
        <f t="shared" si="256"/>
        <v>0.792460086921975</v>
      </c>
      <c r="U362" s="41">
        <v>50</v>
      </c>
      <c r="V362" s="5">
        <f t="shared" si="257"/>
        <v>2.6278590862515516</v>
      </c>
      <c r="W362" s="7">
        <f t="shared" si="258"/>
        <v>1.3139295431257758</v>
      </c>
      <c r="X362" s="7">
        <f t="shared" si="259"/>
        <v>1.3139295431257758</v>
      </c>
      <c r="Y362" s="7">
        <f t="shared" si="260"/>
        <v>0.1795225279197569</v>
      </c>
      <c r="Z362" s="8">
        <v>0.23</v>
      </c>
      <c r="AA362" s="6">
        <f t="shared" si="261"/>
        <v>21.698866022626756</v>
      </c>
      <c r="AB362" s="6">
        <f t="shared" si="244"/>
        <v>5.3050290289057793</v>
      </c>
      <c r="AC362" s="18">
        <f t="shared" si="262"/>
        <v>-0.59341194567807209</v>
      </c>
      <c r="AD362" s="19">
        <f t="shared" si="249"/>
        <v>6.0594007145205477</v>
      </c>
      <c r="AE362" s="19">
        <f t="shared" si="263"/>
        <v>-0.40813075166296936</v>
      </c>
      <c r="AF362" s="19">
        <f t="shared" si="264"/>
        <v>-23.384169559790049</v>
      </c>
      <c r="AG362" s="20">
        <f t="shared" si="265"/>
        <v>1.8868066372621661</v>
      </c>
      <c r="AH362" s="19">
        <f t="shared" si="266"/>
        <v>108.10605707239337</v>
      </c>
      <c r="AI362" s="19">
        <f t="shared" si="267"/>
        <v>14.414140942985783</v>
      </c>
      <c r="AJ362" s="19">
        <f t="shared" si="268"/>
        <v>1.033505537869847</v>
      </c>
      <c r="AK362" s="21">
        <f t="shared" si="250"/>
        <v>1059.8978332218796</v>
      </c>
      <c r="AL362" s="19">
        <f t="shared" si="269"/>
        <v>18.103054991429705</v>
      </c>
      <c r="AM362" s="19">
        <f t="shared" si="270"/>
        <v>44.375802481333658</v>
      </c>
      <c r="AN362" s="22">
        <f t="shared" si="271"/>
        <v>2.4492940999999999</v>
      </c>
      <c r="AO362" s="23">
        <f t="shared" si="272"/>
        <v>0.16028911571839721</v>
      </c>
      <c r="AP362" s="23">
        <f t="shared" si="273"/>
        <v>7.5332045662100458E-3</v>
      </c>
      <c r="AQ362" s="23">
        <f t="shared" si="245"/>
        <v>1.072422962050343E-2</v>
      </c>
      <c r="AR362" s="24">
        <f t="shared" si="274"/>
        <v>0.93729010096112086</v>
      </c>
      <c r="AS362" s="24">
        <f t="shared" si="275"/>
        <v>4.4050390051614631E-2</v>
      </c>
      <c r="AT362" s="25">
        <f t="shared" si="276"/>
        <v>16.393836993720978</v>
      </c>
      <c r="AU362" s="25">
        <f t="shared" si="281"/>
        <v>0.23100000000000007</v>
      </c>
      <c r="AV362" s="25">
        <f t="shared" si="277"/>
        <v>16.162836993720976</v>
      </c>
      <c r="AW362" s="23">
        <f t="shared" si="278"/>
        <v>3.7996608664502376</v>
      </c>
      <c r="AX362" s="24">
        <f t="shared" si="279"/>
        <v>6.1851564161538937</v>
      </c>
      <c r="AY362" s="24">
        <f t="shared" si="246"/>
        <v>0.21992098497746498</v>
      </c>
      <c r="AZ362" s="15"/>
      <c r="BB362" s="35">
        <f t="shared" si="280"/>
        <v>6.4050774011313587</v>
      </c>
    </row>
    <row r="363" spans="1:54" ht="15.75" thickBot="1" x14ac:dyDescent="0.3">
      <c r="A363" s="31">
        <v>354</v>
      </c>
      <c r="B363" s="32">
        <f t="shared" ref="B363:B375" si="282">B362+1</f>
        <v>19</v>
      </c>
      <c r="C363" s="32">
        <v>354</v>
      </c>
      <c r="D363" s="3">
        <f t="shared" si="251"/>
        <v>-34</v>
      </c>
      <c r="E363" s="4">
        <f t="shared" si="252"/>
        <v>20</v>
      </c>
      <c r="F363" s="48">
        <v>20.8</v>
      </c>
      <c r="G363" s="48">
        <v>30.4</v>
      </c>
      <c r="H363" s="48">
        <v>11.2</v>
      </c>
      <c r="I363" s="42">
        <v>1013</v>
      </c>
      <c r="J363" s="12">
        <f t="shared" si="247"/>
        <v>101.3</v>
      </c>
      <c r="K363" s="5">
        <f t="shared" si="253"/>
        <v>101.0984263372235</v>
      </c>
      <c r="L363" s="41">
        <v>15</v>
      </c>
      <c r="M363" s="12">
        <f t="shared" si="248"/>
        <v>4.1654999999999998</v>
      </c>
      <c r="N363" s="14">
        <f t="shared" si="254"/>
        <v>10</v>
      </c>
      <c r="O363" s="5">
        <f t="shared" si="255"/>
        <v>3.1146664491374034</v>
      </c>
      <c r="P363" s="48">
        <v>11.2</v>
      </c>
      <c r="Q363" s="10">
        <f t="shared" si="241"/>
        <v>0.77688162485964862</v>
      </c>
      <c r="R363" s="5">
        <f t="shared" si="242"/>
        <v>28.342372298007437</v>
      </c>
      <c r="S363" s="6">
        <f t="shared" si="243"/>
        <v>33.312588666568857</v>
      </c>
      <c r="T363" s="5">
        <f t="shared" si="256"/>
        <v>0.79858088590120324</v>
      </c>
      <c r="U363" s="41">
        <v>41</v>
      </c>
      <c r="V363" s="5">
        <f t="shared" si="257"/>
        <v>2.4566165418353005</v>
      </c>
      <c r="W363" s="7">
        <f t="shared" si="258"/>
        <v>1.0072127821524732</v>
      </c>
      <c r="X363" s="7">
        <f t="shared" si="259"/>
        <v>1.4494037596828273</v>
      </c>
      <c r="Y363" s="7">
        <f t="shared" si="260"/>
        <v>0.19949601240467063</v>
      </c>
      <c r="Z363" s="8">
        <v>0.23</v>
      </c>
      <c r="AA363" s="6">
        <f t="shared" si="261"/>
        <v>21.823626669465728</v>
      </c>
      <c r="AB363" s="6">
        <f t="shared" si="244"/>
        <v>5.8692119040663311</v>
      </c>
      <c r="AC363" s="18">
        <f t="shared" si="262"/>
        <v>-0.59341194567807209</v>
      </c>
      <c r="AD363" s="19">
        <f t="shared" si="249"/>
        <v>6.0766149210958895</v>
      </c>
      <c r="AE363" s="19">
        <f t="shared" si="263"/>
        <v>-0.40851055851797174</v>
      </c>
      <c r="AF363" s="19">
        <f t="shared" si="264"/>
        <v>-23.405930889611824</v>
      </c>
      <c r="AG363" s="20">
        <f t="shared" si="265"/>
        <v>1.8871299368679211</v>
      </c>
      <c r="AH363" s="19">
        <f t="shared" si="266"/>
        <v>108.12458077532138</v>
      </c>
      <c r="AI363" s="19">
        <f t="shared" si="267"/>
        <v>14.416610770042849</v>
      </c>
      <c r="AJ363" s="19">
        <f t="shared" si="268"/>
        <v>1.0336874816944954</v>
      </c>
      <c r="AK363" s="21">
        <f t="shared" si="250"/>
        <v>1060.3111819095946</v>
      </c>
      <c r="AL363" s="19">
        <f t="shared" si="269"/>
        <v>18.110114987015876</v>
      </c>
      <c r="AM363" s="19">
        <f t="shared" si="270"/>
        <v>44.393108564190911</v>
      </c>
      <c r="AN363" s="22">
        <f t="shared" si="271"/>
        <v>2.4518911999999999</v>
      </c>
      <c r="AO363" s="23">
        <f t="shared" si="272"/>
        <v>0.15112395710916796</v>
      </c>
      <c r="AP363" s="23">
        <f t="shared" si="273"/>
        <v>7.931595192307692E-3</v>
      </c>
      <c r="AQ363" s="23">
        <f t="shared" si="245"/>
        <v>1.6331048159738595E-2</v>
      </c>
      <c r="AR363" s="24">
        <f t="shared" si="274"/>
        <v>0.9024750073399509</v>
      </c>
      <c r="AS363" s="24">
        <f t="shared" si="275"/>
        <v>4.7365530696265486E-2</v>
      </c>
      <c r="AT363" s="25">
        <f t="shared" si="276"/>
        <v>15.954414765399397</v>
      </c>
      <c r="AU363" s="25">
        <f t="shared" si="281"/>
        <v>-0.10500000000000001</v>
      </c>
      <c r="AV363" s="25">
        <f t="shared" si="277"/>
        <v>16.059414765399396</v>
      </c>
      <c r="AW363" s="23">
        <f t="shared" si="278"/>
        <v>9.5346932116451129</v>
      </c>
      <c r="AX363" s="24">
        <f t="shared" si="279"/>
        <v>5.9110373487531316</v>
      </c>
      <c r="AY363" s="24">
        <f t="shared" si="246"/>
        <v>0.65457364424347908</v>
      </c>
      <c r="AZ363" s="15"/>
      <c r="BB363" s="35">
        <f t="shared" si="280"/>
        <v>6.5656109929966107</v>
      </c>
    </row>
    <row r="364" spans="1:54" ht="15.75" thickBot="1" x14ac:dyDescent="0.3">
      <c r="A364" s="31">
        <v>355</v>
      </c>
      <c r="B364" s="32">
        <f t="shared" si="282"/>
        <v>20</v>
      </c>
      <c r="C364" s="32">
        <v>355</v>
      </c>
      <c r="D364" s="3">
        <f t="shared" si="251"/>
        <v>-34</v>
      </c>
      <c r="E364" s="4">
        <f t="shared" si="252"/>
        <v>20</v>
      </c>
      <c r="F364" s="48">
        <v>20.399999999999999</v>
      </c>
      <c r="G364" s="48">
        <v>27.7</v>
      </c>
      <c r="H364" s="48">
        <v>13</v>
      </c>
      <c r="I364" s="42">
        <v>1013</v>
      </c>
      <c r="J364" s="12">
        <f t="shared" si="247"/>
        <v>101.3</v>
      </c>
      <c r="K364" s="5">
        <f t="shared" si="253"/>
        <v>101.0984263372235</v>
      </c>
      <c r="L364" s="41">
        <v>9</v>
      </c>
      <c r="M364" s="12">
        <f t="shared" si="248"/>
        <v>2.4992999999999999</v>
      </c>
      <c r="N364" s="14">
        <f t="shared" si="254"/>
        <v>10</v>
      </c>
      <c r="O364" s="5">
        <f t="shared" si="255"/>
        <v>1.8687998694824419</v>
      </c>
      <c r="P364" s="48">
        <v>11.2</v>
      </c>
      <c r="Q364" s="10">
        <f t="shared" si="241"/>
        <v>0.77679622539089976</v>
      </c>
      <c r="R364" s="5">
        <f t="shared" si="242"/>
        <v>28.34907125365757</v>
      </c>
      <c r="S364" s="6">
        <f t="shared" si="243"/>
        <v>33.322691038237878</v>
      </c>
      <c r="T364" s="5">
        <f t="shared" si="256"/>
        <v>0.79850406734922352</v>
      </c>
      <c r="U364" s="41">
        <v>50</v>
      </c>
      <c r="V364" s="5">
        <f t="shared" si="257"/>
        <v>2.396810617228514</v>
      </c>
      <c r="W364" s="7">
        <f t="shared" si="258"/>
        <v>1.198405308614257</v>
      </c>
      <c r="X364" s="7">
        <f t="shared" si="259"/>
        <v>1.198405308614257</v>
      </c>
      <c r="Y364" s="7">
        <f t="shared" si="260"/>
        <v>0.1867396200943002</v>
      </c>
      <c r="Z364" s="8">
        <v>0.23</v>
      </c>
      <c r="AA364" s="6">
        <f t="shared" si="261"/>
        <v>21.828784865316329</v>
      </c>
      <c r="AB364" s="6">
        <f t="shared" si="244"/>
        <v>5.4455177810964788</v>
      </c>
      <c r="AC364" s="18">
        <f t="shared" si="262"/>
        <v>-0.59341194567807209</v>
      </c>
      <c r="AD364" s="19">
        <f t="shared" si="249"/>
        <v>6.0938291276712322</v>
      </c>
      <c r="AE364" s="19">
        <f t="shared" si="263"/>
        <v>-0.40875419896391074</v>
      </c>
      <c r="AF364" s="19">
        <f t="shared" si="264"/>
        <v>-23.419890458882811</v>
      </c>
      <c r="AG364" s="20">
        <f t="shared" si="265"/>
        <v>1.8873374042690241</v>
      </c>
      <c r="AH364" s="19">
        <f t="shared" si="266"/>
        <v>108.13646778179113</v>
      </c>
      <c r="AI364" s="19">
        <f t="shared" si="267"/>
        <v>14.418195704238817</v>
      </c>
      <c r="AJ364" s="19">
        <f t="shared" si="268"/>
        <v>1.0338591677456637</v>
      </c>
      <c r="AK364" s="21">
        <f t="shared" si="250"/>
        <v>1060.6327317522587</v>
      </c>
      <c r="AL364" s="19">
        <f t="shared" si="269"/>
        <v>18.115607058328578</v>
      </c>
      <c r="AM364" s="19">
        <f t="shared" si="270"/>
        <v>44.406571213003566</v>
      </c>
      <c r="AN364" s="22">
        <f t="shared" si="271"/>
        <v>2.4528355999999998</v>
      </c>
      <c r="AO364" s="23">
        <f t="shared" si="272"/>
        <v>0.14790295016559357</v>
      </c>
      <c r="AP364" s="23">
        <f t="shared" si="273"/>
        <v>8.0871166666666681E-3</v>
      </c>
      <c r="AQ364" s="23">
        <f t="shared" si="245"/>
        <v>1.3225605540859692E-2</v>
      </c>
      <c r="AR364" s="24">
        <f t="shared" si="274"/>
        <v>0.91791892205032655</v>
      </c>
      <c r="AS364" s="24">
        <f t="shared" si="275"/>
        <v>5.019046208916509E-2</v>
      </c>
      <c r="AT364" s="25">
        <f t="shared" si="276"/>
        <v>16.383267084219852</v>
      </c>
      <c r="AU364" s="25">
        <f t="shared" si="281"/>
        <v>-3.5000000000000003E-2</v>
      </c>
      <c r="AV364" s="25">
        <f t="shared" si="277"/>
        <v>16.418267084219853</v>
      </c>
      <c r="AW364" s="23">
        <f t="shared" si="278"/>
        <v>5.7286099541355515</v>
      </c>
      <c r="AX364" s="24">
        <f t="shared" si="279"/>
        <v>6.1441696393681848</v>
      </c>
      <c r="AY364" s="24">
        <f t="shared" si="246"/>
        <v>0.34456738868398501</v>
      </c>
      <c r="AZ364" s="15"/>
      <c r="BB364" s="35">
        <f t="shared" si="280"/>
        <v>6.4887370280521699</v>
      </c>
    </row>
    <row r="365" spans="1:54" ht="15.75" thickBot="1" x14ac:dyDescent="0.3">
      <c r="A365" s="31">
        <v>356</v>
      </c>
      <c r="B365" s="32">
        <f t="shared" si="282"/>
        <v>21</v>
      </c>
      <c r="C365" s="32">
        <v>356</v>
      </c>
      <c r="D365" s="3">
        <f t="shared" si="251"/>
        <v>-34</v>
      </c>
      <c r="E365" s="4">
        <f t="shared" si="252"/>
        <v>20</v>
      </c>
      <c r="F365" s="48">
        <v>20.3</v>
      </c>
      <c r="G365" s="48">
        <v>30.7</v>
      </c>
      <c r="H365" s="48">
        <v>9.9</v>
      </c>
      <c r="I365" s="42">
        <v>1013</v>
      </c>
      <c r="J365" s="12">
        <f t="shared" si="247"/>
        <v>101.3</v>
      </c>
      <c r="K365" s="5">
        <f t="shared" si="253"/>
        <v>101.0984263372235</v>
      </c>
      <c r="L365" s="41">
        <v>15</v>
      </c>
      <c r="M365" s="12">
        <f t="shared" si="248"/>
        <v>4.1654999999999998</v>
      </c>
      <c r="N365" s="14">
        <f t="shared" si="254"/>
        <v>10</v>
      </c>
      <c r="O365" s="5">
        <f t="shared" si="255"/>
        <v>3.1146664491374034</v>
      </c>
      <c r="P365" s="48">
        <v>10.4</v>
      </c>
      <c r="Q365" s="10">
        <f t="shared" si="241"/>
        <v>0.7212758510769991</v>
      </c>
      <c r="R365" s="5">
        <f t="shared" si="242"/>
        <v>27.122206142523968</v>
      </c>
      <c r="S365" s="6">
        <f t="shared" si="243"/>
        <v>33.329904085799861</v>
      </c>
      <c r="T365" s="5">
        <f t="shared" si="256"/>
        <v>0.748562366040744</v>
      </c>
      <c r="U365" s="41">
        <v>47</v>
      </c>
      <c r="V365" s="5">
        <f t="shared" si="257"/>
        <v>2.3820595418603991</v>
      </c>
      <c r="W365" s="7">
        <f t="shared" si="258"/>
        <v>1.1195679846743876</v>
      </c>
      <c r="X365" s="7">
        <f t="shared" si="259"/>
        <v>1.2624915571860116</v>
      </c>
      <c r="Y365" s="7">
        <f t="shared" si="260"/>
        <v>0.19186650446432449</v>
      </c>
      <c r="Z365" s="8">
        <v>0.23</v>
      </c>
      <c r="AA365" s="6">
        <f t="shared" si="261"/>
        <v>20.884098729743457</v>
      </c>
      <c r="AB365" s="6">
        <f t="shared" si="244"/>
        <v>5.2612243311905518</v>
      </c>
      <c r="AC365" s="18">
        <f t="shared" si="262"/>
        <v>-0.59341194567807209</v>
      </c>
      <c r="AD365" s="19">
        <f t="shared" si="249"/>
        <v>6.1110433342465749</v>
      </c>
      <c r="AE365" s="19">
        <f t="shared" si="263"/>
        <v>-0.40886151206789761</v>
      </c>
      <c r="AF365" s="19">
        <f t="shared" si="264"/>
        <v>-23.426039046827707</v>
      </c>
      <c r="AG365" s="20">
        <f t="shared" si="265"/>
        <v>1.8874288034499118</v>
      </c>
      <c r="AH365" s="19">
        <f t="shared" si="266"/>
        <v>108.14170456910693</v>
      </c>
      <c r="AI365" s="19">
        <f t="shared" si="267"/>
        <v>14.418893942547591</v>
      </c>
      <c r="AJ365" s="19">
        <f t="shared" si="268"/>
        <v>1.0340205147259665</v>
      </c>
      <c r="AK365" s="21">
        <f t="shared" si="250"/>
        <v>1060.8623168818374</v>
      </c>
      <c r="AL365" s="19">
        <f t="shared" si="269"/>
        <v>18.119528372341783</v>
      </c>
      <c r="AM365" s="19">
        <f t="shared" si="270"/>
        <v>44.416183483208769</v>
      </c>
      <c r="AN365" s="22">
        <f t="shared" si="271"/>
        <v>2.4530716999999997</v>
      </c>
      <c r="AO365" s="23">
        <f t="shared" si="272"/>
        <v>0.14710683426541091</v>
      </c>
      <c r="AP365" s="23">
        <f t="shared" si="273"/>
        <v>8.1269546798029557E-3</v>
      </c>
      <c r="AQ365" s="23">
        <f t="shared" si="245"/>
        <v>1.67332907252494E-2</v>
      </c>
      <c r="AR365" s="24">
        <f t="shared" si="274"/>
        <v>0.89786817651534823</v>
      </c>
      <c r="AS365" s="24">
        <f t="shared" si="275"/>
        <v>4.9602957030618913E-2</v>
      </c>
      <c r="AT365" s="25">
        <f t="shared" si="276"/>
        <v>15.622874398552906</v>
      </c>
      <c r="AU365" s="25">
        <f t="shared" si="281"/>
        <v>0.32200000000000012</v>
      </c>
      <c r="AV365" s="25">
        <f t="shared" si="277"/>
        <v>15.300874398552905</v>
      </c>
      <c r="AW365" s="23">
        <f t="shared" si="278"/>
        <v>9.5509363005916974</v>
      </c>
      <c r="AX365" s="24">
        <f t="shared" si="279"/>
        <v>5.6003940672908472</v>
      </c>
      <c r="AY365" s="24">
        <f t="shared" si="246"/>
        <v>0.59811128736437669</v>
      </c>
      <c r="AZ365" s="15"/>
      <c r="BB365" s="35">
        <f t="shared" si="280"/>
        <v>6.1985053546552242</v>
      </c>
    </row>
    <row r="366" spans="1:54" ht="15.75" thickBot="1" x14ac:dyDescent="0.3">
      <c r="A366" s="31">
        <v>357</v>
      </c>
      <c r="B366" s="32">
        <f t="shared" si="282"/>
        <v>22</v>
      </c>
      <c r="C366" s="32">
        <v>357</v>
      </c>
      <c r="D366" s="3">
        <f t="shared" si="251"/>
        <v>-34</v>
      </c>
      <c r="E366" s="4">
        <f t="shared" si="252"/>
        <v>20</v>
      </c>
      <c r="F366" s="48">
        <v>25</v>
      </c>
      <c r="G366" s="48">
        <v>32.4</v>
      </c>
      <c r="H366" s="48">
        <v>17.5</v>
      </c>
      <c r="I366" s="42">
        <v>1013</v>
      </c>
      <c r="J366" s="12">
        <f t="shared" si="247"/>
        <v>101.3</v>
      </c>
      <c r="K366" s="5">
        <f t="shared" si="253"/>
        <v>101.0984263372235</v>
      </c>
      <c r="L366" s="41">
        <v>15</v>
      </c>
      <c r="M366" s="12">
        <f t="shared" si="248"/>
        <v>4.1654999999999998</v>
      </c>
      <c r="N366" s="14">
        <f t="shared" si="254"/>
        <v>10</v>
      </c>
      <c r="O366" s="5">
        <f t="shared" si="255"/>
        <v>3.1146664491374034</v>
      </c>
      <c r="P366" s="48">
        <v>9.3000000000000007</v>
      </c>
      <c r="Q366" s="10">
        <f t="shared" si="241"/>
        <v>0.64499553168286583</v>
      </c>
      <c r="R366" s="5">
        <f t="shared" si="242"/>
        <v>25.431460878373155</v>
      </c>
      <c r="S366" s="6">
        <f t="shared" si="243"/>
        <v>33.334223086587421</v>
      </c>
      <c r="T366" s="5">
        <f t="shared" si="256"/>
        <v>0.67994667362198113</v>
      </c>
      <c r="U366" s="41">
        <v>72</v>
      </c>
      <c r="V366" s="5">
        <f t="shared" si="257"/>
        <v>3.167778046557006</v>
      </c>
      <c r="W366" s="7">
        <f t="shared" si="258"/>
        <v>2.2808001935210442</v>
      </c>
      <c r="X366" s="7">
        <f t="shared" si="259"/>
        <v>0.88697785303596177</v>
      </c>
      <c r="Y366" s="7">
        <f t="shared" si="260"/>
        <v>0.12856754318929067</v>
      </c>
      <c r="Z366" s="8">
        <v>0.23</v>
      </c>
      <c r="AA366" s="6">
        <f t="shared" si="261"/>
        <v>19.582224876347329</v>
      </c>
      <c r="AB366" s="6">
        <f t="shared" si="244"/>
        <v>3.3973526888906878</v>
      </c>
      <c r="AC366" s="18">
        <f t="shared" si="262"/>
        <v>-0.59341194567807209</v>
      </c>
      <c r="AD366" s="19">
        <f t="shared" si="249"/>
        <v>6.1282575408219175</v>
      </c>
      <c r="AE366" s="19">
        <f t="shared" si="263"/>
        <v>-0.40883240366055951</v>
      </c>
      <c r="AF366" s="19">
        <f t="shared" si="264"/>
        <v>-23.424371257938887</v>
      </c>
      <c r="AG366" s="20">
        <f t="shared" si="265"/>
        <v>1.8874040105205023</v>
      </c>
      <c r="AH366" s="19">
        <f t="shared" si="266"/>
        <v>108.14028403889002</v>
      </c>
      <c r="AI366" s="19">
        <f t="shared" si="267"/>
        <v>14.41870453851867</v>
      </c>
      <c r="AJ366" s="19">
        <f t="shared" si="268"/>
        <v>1.0341714448028563</v>
      </c>
      <c r="AK366" s="21">
        <f t="shared" si="250"/>
        <v>1060.9997869798704</v>
      </c>
      <c r="AL366" s="19">
        <f t="shared" si="269"/>
        <v>18.121876361616188</v>
      </c>
      <c r="AM366" s="19">
        <f t="shared" si="270"/>
        <v>44.421939081273216</v>
      </c>
      <c r="AN366" s="22">
        <f t="shared" si="271"/>
        <v>2.4419749999999998</v>
      </c>
      <c r="AO366" s="23">
        <f t="shared" si="272"/>
        <v>0.18868184644198691</v>
      </c>
      <c r="AP366" s="23">
        <f t="shared" si="273"/>
        <v>6.5990872000000001E-3</v>
      </c>
      <c r="AQ366" s="23">
        <f t="shared" si="245"/>
        <v>1.3587432068902512E-2</v>
      </c>
      <c r="AR366" s="24">
        <f t="shared" si="274"/>
        <v>0.93282503319864751</v>
      </c>
      <c r="AS366" s="24">
        <f t="shared" si="275"/>
        <v>3.262525702658662E-2</v>
      </c>
      <c r="AT366" s="25">
        <f t="shared" si="276"/>
        <v>16.184872187456641</v>
      </c>
      <c r="AU366" s="25">
        <f t="shared" si="281"/>
        <v>1.3999999999999952E-2</v>
      </c>
      <c r="AV366" s="25">
        <f t="shared" si="277"/>
        <v>16.170872187456641</v>
      </c>
      <c r="AW366" s="23">
        <f t="shared" si="278"/>
        <v>9.4004017579599708</v>
      </c>
      <c r="AX366" s="24">
        <f t="shared" si="279"/>
        <v>6.1772108171112841</v>
      </c>
      <c r="AY366" s="24">
        <f t="shared" si="246"/>
        <v>0.27202770208637761</v>
      </c>
      <c r="AZ366" s="15"/>
      <c r="BB366" s="35">
        <f t="shared" si="280"/>
        <v>6.449238519197662</v>
      </c>
    </row>
    <row r="367" spans="1:54" ht="15.75" thickBot="1" x14ac:dyDescent="0.3">
      <c r="A367" s="31">
        <v>358</v>
      </c>
      <c r="B367" s="32">
        <f t="shared" si="282"/>
        <v>23</v>
      </c>
      <c r="C367" s="32">
        <v>358</v>
      </c>
      <c r="D367" s="3">
        <f t="shared" si="251"/>
        <v>-34</v>
      </c>
      <c r="E367" s="4">
        <f t="shared" si="252"/>
        <v>20</v>
      </c>
      <c r="F367" s="48">
        <v>20.5</v>
      </c>
      <c r="G367" s="48">
        <v>26.4</v>
      </c>
      <c r="H367" s="48">
        <v>14.5</v>
      </c>
      <c r="I367" s="42">
        <v>1013</v>
      </c>
      <c r="J367" s="12">
        <f t="shared" si="247"/>
        <v>101.3</v>
      </c>
      <c r="K367" s="5">
        <f t="shared" si="253"/>
        <v>101.0984263372235</v>
      </c>
      <c r="L367" s="41">
        <v>10</v>
      </c>
      <c r="M367" s="12">
        <f t="shared" si="248"/>
        <v>2.7770000000000001</v>
      </c>
      <c r="N367" s="14">
        <f t="shared" si="254"/>
        <v>10</v>
      </c>
      <c r="O367" s="5">
        <f t="shared" si="255"/>
        <v>2.0764442994249355</v>
      </c>
      <c r="P367" s="48">
        <v>10.5</v>
      </c>
      <c r="Q367" s="10">
        <f t="shared" si="241"/>
        <v>0.72827516656141689</v>
      </c>
      <c r="R367" s="5">
        <f t="shared" si="242"/>
        <v>27.282345051426955</v>
      </c>
      <c r="S367" s="6">
        <f t="shared" si="243"/>
        <v>33.335643810017714</v>
      </c>
      <c r="T367" s="5">
        <f t="shared" si="256"/>
        <v>0.75485839209615746</v>
      </c>
      <c r="U367" s="41">
        <v>57</v>
      </c>
      <c r="V367" s="5">
        <f t="shared" si="257"/>
        <v>2.4116414894621583</v>
      </c>
      <c r="W367" s="7">
        <f t="shared" si="258"/>
        <v>1.3746356489934302</v>
      </c>
      <c r="X367" s="7">
        <f t="shared" si="259"/>
        <v>1.0370058404687281</v>
      </c>
      <c r="Y367" s="7">
        <f t="shared" si="260"/>
        <v>0.17585720021800766</v>
      </c>
      <c r="Z367" s="8">
        <v>0.23</v>
      </c>
      <c r="AA367" s="6">
        <f t="shared" si="261"/>
        <v>21.007405689598755</v>
      </c>
      <c r="AB367" s="6">
        <f t="shared" si="244"/>
        <v>4.8482016887984853</v>
      </c>
      <c r="AC367" s="18">
        <f t="shared" si="262"/>
        <v>-0.59341194567807209</v>
      </c>
      <c r="AD367" s="19">
        <f t="shared" si="249"/>
        <v>6.1454717473972593</v>
      </c>
      <c r="AE367" s="19">
        <f t="shared" si="263"/>
        <v>-0.408666846460365</v>
      </c>
      <c r="AF367" s="19">
        <f t="shared" si="264"/>
        <v>-23.414885529099738</v>
      </c>
      <c r="AG367" s="20">
        <f t="shared" si="265"/>
        <v>1.8872630141091387</v>
      </c>
      <c r="AH367" s="19">
        <f t="shared" si="266"/>
        <v>108.13220553959238</v>
      </c>
      <c r="AI367" s="19">
        <f t="shared" si="267"/>
        <v>14.417627405278983</v>
      </c>
      <c r="AJ367" s="19">
        <f t="shared" si="268"/>
        <v>1.0343118836672673</v>
      </c>
      <c r="AK367" s="21">
        <f t="shared" si="250"/>
        <v>1061.0450073905272</v>
      </c>
      <c r="AL367" s="19">
        <f t="shared" si="269"/>
        <v>18.122648726230207</v>
      </c>
      <c r="AM367" s="19">
        <f t="shared" si="270"/>
        <v>44.423832369426592</v>
      </c>
      <c r="AN367" s="22">
        <f t="shared" si="271"/>
        <v>2.4525994999999998</v>
      </c>
      <c r="AO367" s="23">
        <f t="shared" si="272"/>
        <v>0.14870270709512434</v>
      </c>
      <c r="AP367" s="23">
        <f t="shared" si="273"/>
        <v>8.0476673170731712E-3</v>
      </c>
      <c r="AQ367" s="23">
        <f t="shared" si="245"/>
        <v>1.3729248511302854E-2</v>
      </c>
      <c r="AR367" s="24">
        <f t="shared" si="274"/>
        <v>0.91547692410618486</v>
      </c>
      <c r="AS367" s="24">
        <f t="shared" si="275"/>
        <v>4.9544852717113605E-2</v>
      </c>
      <c r="AT367" s="25">
        <f t="shared" si="276"/>
        <v>16.159204000800269</v>
      </c>
      <c r="AU367" s="25">
        <f t="shared" si="281"/>
        <v>-0.26600000000000007</v>
      </c>
      <c r="AV367" s="25">
        <f t="shared" si="277"/>
        <v>16.425204000800271</v>
      </c>
      <c r="AW367" s="23">
        <f t="shared" si="278"/>
        <v>6.3629549522725295</v>
      </c>
      <c r="AX367" s="24">
        <f t="shared" si="279"/>
        <v>6.1310031403289589</v>
      </c>
      <c r="AY367" s="24">
        <f t="shared" si="246"/>
        <v>0.32691781881383852</v>
      </c>
      <c r="AZ367" s="15"/>
      <c r="BB367" s="35">
        <f t="shared" si="280"/>
        <v>6.4579209591427977</v>
      </c>
    </row>
    <row r="368" spans="1:54" ht="15.75" thickBot="1" x14ac:dyDescent="0.3">
      <c r="A368" s="31">
        <v>359</v>
      </c>
      <c r="B368" s="32">
        <f t="shared" si="282"/>
        <v>24</v>
      </c>
      <c r="C368" s="32">
        <v>359</v>
      </c>
      <c r="D368" s="3">
        <f t="shared" si="251"/>
        <v>-34</v>
      </c>
      <c r="E368" s="4">
        <f t="shared" si="252"/>
        <v>20</v>
      </c>
      <c r="F368" s="48">
        <v>21.2</v>
      </c>
      <c r="G368" s="48">
        <v>29.8</v>
      </c>
      <c r="H368" s="48">
        <v>12.6</v>
      </c>
      <c r="I368" s="42">
        <v>1013</v>
      </c>
      <c r="J368" s="12">
        <f t="shared" si="247"/>
        <v>101.3</v>
      </c>
      <c r="K368" s="5">
        <f t="shared" si="253"/>
        <v>101.0984263372235</v>
      </c>
      <c r="L368" s="41">
        <v>12</v>
      </c>
      <c r="M368" s="12">
        <f t="shared" si="248"/>
        <v>3.3323999999999998</v>
      </c>
      <c r="N368" s="14">
        <f t="shared" si="254"/>
        <v>10</v>
      </c>
      <c r="O368" s="5">
        <f t="shared" si="255"/>
        <v>2.4917331593099221</v>
      </c>
      <c r="P368" s="48">
        <v>12.8</v>
      </c>
      <c r="Q368" s="10">
        <f t="shared" si="241"/>
        <v>0.88792306809736132</v>
      </c>
      <c r="R368" s="5">
        <f t="shared" si="242"/>
        <v>30.827060980608852</v>
      </c>
      <c r="S368" s="6">
        <f t="shared" si="243"/>
        <v>33.334162521789217</v>
      </c>
      <c r="T368" s="5">
        <f t="shared" si="256"/>
        <v>0.89846491333384726</v>
      </c>
      <c r="U368" s="41">
        <v>58</v>
      </c>
      <c r="V368" s="5">
        <f t="shared" si="257"/>
        <v>2.5177227171246681</v>
      </c>
      <c r="W368" s="7">
        <f t="shared" si="258"/>
        <v>1.4602791759323075</v>
      </c>
      <c r="X368" s="7">
        <f t="shared" si="259"/>
        <v>1.0574435411923606</v>
      </c>
      <c r="Y368" s="7">
        <f t="shared" si="260"/>
        <v>0.17082118380756642</v>
      </c>
      <c r="Z368" s="8">
        <v>0.23</v>
      </c>
      <c r="AA368" s="6">
        <f t="shared" si="261"/>
        <v>23.736836955068817</v>
      </c>
      <c r="AB368" s="6">
        <f t="shared" si="244"/>
        <v>5.6777974736829488</v>
      </c>
      <c r="AC368" s="18">
        <f t="shared" si="262"/>
        <v>-0.59341194567807209</v>
      </c>
      <c r="AD368" s="19">
        <f t="shared" si="249"/>
        <v>6.162685953972602</v>
      </c>
      <c r="AE368" s="19">
        <f t="shared" si="263"/>
        <v>-0.40836488011797223</v>
      </c>
      <c r="AF368" s="19">
        <f t="shared" si="264"/>
        <v>-23.397584132125633</v>
      </c>
      <c r="AG368" s="20">
        <f t="shared" si="265"/>
        <v>1.8870059153940519</v>
      </c>
      <c r="AH368" s="19">
        <f t="shared" si="266"/>
        <v>108.11747486829968</v>
      </c>
      <c r="AI368" s="19">
        <f t="shared" si="267"/>
        <v>14.415663315773291</v>
      </c>
      <c r="AJ368" s="19">
        <f t="shared" si="268"/>
        <v>1.0344417605906999</v>
      </c>
      <c r="AK368" s="21">
        <f t="shared" si="250"/>
        <v>1060.9978592541866</v>
      </c>
      <c r="AL368" s="19">
        <f t="shared" si="269"/>
        <v>18.121843436061507</v>
      </c>
      <c r="AM368" s="19">
        <f t="shared" si="270"/>
        <v>44.421858371254288</v>
      </c>
      <c r="AN368" s="22">
        <f t="shared" si="271"/>
        <v>2.4509468000000001</v>
      </c>
      <c r="AO368" s="23">
        <f t="shared" si="272"/>
        <v>0.15440407491182787</v>
      </c>
      <c r="AP368" s="23">
        <f t="shared" si="273"/>
        <v>7.7819424528301892E-3</v>
      </c>
      <c r="AQ368" s="23">
        <f t="shared" si="245"/>
        <v>1.4374720631040104E-2</v>
      </c>
      <c r="AR368" s="24">
        <f t="shared" si="274"/>
        <v>0.91483100359375957</v>
      </c>
      <c r="AS368" s="24">
        <f t="shared" si="275"/>
        <v>4.6107346765925109E-2</v>
      </c>
      <c r="AT368" s="25">
        <f t="shared" si="276"/>
        <v>18.059039481385867</v>
      </c>
      <c r="AU368" s="25">
        <f t="shared" si="281"/>
        <v>0.26600000000000007</v>
      </c>
      <c r="AV368" s="25">
        <f t="shared" si="277"/>
        <v>17.793039481385865</v>
      </c>
      <c r="AW368" s="23">
        <f t="shared" si="278"/>
        <v>7.6173907723469094</v>
      </c>
      <c r="AX368" s="24">
        <f t="shared" si="279"/>
        <v>6.6413616834684523</v>
      </c>
      <c r="AY368" s="24">
        <f t="shared" si="246"/>
        <v>0.37139286493389601</v>
      </c>
      <c r="AZ368" s="15"/>
      <c r="BB368" s="35">
        <f t="shared" si="280"/>
        <v>7.0127545484023486</v>
      </c>
    </row>
    <row r="369" spans="1:54" ht="15.75" thickBot="1" x14ac:dyDescent="0.3">
      <c r="A369" s="31">
        <v>360</v>
      </c>
      <c r="B369" s="32">
        <f t="shared" si="282"/>
        <v>25</v>
      </c>
      <c r="C369" s="32">
        <v>360</v>
      </c>
      <c r="D369" s="3">
        <f t="shared" si="251"/>
        <v>-34</v>
      </c>
      <c r="E369" s="4">
        <f t="shared" si="252"/>
        <v>20</v>
      </c>
      <c r="F369" s="48">
        <v>24.3</v>
      </c>
      <c r="G369" s="48">
        <v>31.4</v>
      </c>
      <c r="H369" s="48">
        <v>17.2</v>
      </c>
      <c r="I369" s="42">
        <v>1013</v>
      </c>
      <c r="J369" s="12">
        <f t="shared" si="247"/>
        <v>101.3</v>
      </c>
      <c r="K369" s="5">
        <f t="shared" si="253"/>
        <v>101.0984263372235</v>
      </c>
      <c r="L369" s="41">
        <v>13</v>
      </c>
      <c r="M369" s="12">
        <f t="shared" si="248"/>
        <v>3.6101000000000001</v>
      </c>
      <c r="N369" s="14">
        <f t="shared" si="254"/>
        <v>10</v>
      </c>
      <c r="O369" s="5">
        <f t="shared" si="255"/>
        <v>2.6993775892524159</v>
      </c>
      <c r="P369" s="48">
        <v>10</v>
      </c>
      <c r="Q369" s="10">
        <f t="shared" si="241"/>
        <v>0.69382703955071157</v>
      </c>
      <c r="R369" s="5">
        <f t="shared" si="242"/>
        <v>26.512518521791137</v>
      </c>
      <c r="S369" s="6">
        <f t="shared" si="243"/>
        <v>33.329775988721799</v>
      </c>
      <c r="T369" s="5">
        <f t="shared" si="256"/>
        <v>0.72387160407346796</v>
      </c>
      <c r="U369" s="41">
        <v>67</v>
      </c>
      <c r="V369" s="5">
        <f t="shared" si="257"/>
        <v>3.0380720227832376</v>
      </c>
      <c r="W369" s="7">
        <f t="shared" si="258"/>
        <v>2.0355082552647694</v>
      </c>
      <c r="X369" s="7">
        <f t="shared" si="259"/>
        <v>1.0025637675184682</v>
      </c>
      <c r="Y369" s="7">
        <f t="shared" si="260"/>
        <v>0.14026026483648907</v>
      </c>
      <c r="Z369" s="8">
        <v>0.23</v>
      </c>
      <c r="AA369" s="6">
        <f t="shared" si="261"/>
        <v>20.414639261779175</v>
      </c>
      <c r="AB369" s="6">
        <f t="shared" si="244"/>
        <v>3.9101754150666443</v>
      </c>
      <c r="AC369" s="18">
        <f t="shared" si="262"/>
        <v>-0.59341194567807209</v>
      </c>
      <c r="AD369" s="19">
        <f t="shared" si="249"/>
        <v>6.1799001605479447</v>
      </c>
      <c r="AE369" s="19">
        <f t="shared" si="263"/>
        <v>-0.40792661118056106</v>
      </c>
      <c r="AF369" s="19">
        <f t="shared" si="264"/>
        <v>-23.372473171720287</v>
      </c>
      <c r="AG369" s="20">
        <f t="shared" si="265"/>
        <v>1.8866329277731659</v>
      </c>
      <c r="AH369" s="19">
        <f t="shared" si="266"/>
        <v>108.09610425181228</v>
      </c>
      <c r="AI369" s="19">
        <f t="shared" si="267"/>
        <v>14.412813900241638</v>
      </c>
      <c r="AJ369" s="19">
        <f t="shared" si="268"/>
        <v>1.0345610084806836</v>
      </c>
      <c r="AK369" s="21">
        <f t="shared" si="250"/>
        <v>1060.8582396614929</v>
      </c>
      <c r="AL369" s="19">
        <f t="shared" si="269"/>
        <v>18.119458733418302</v>
      </c>
      <c r="AM369" s="19">
        <f t="shared" si="270"/>
        <v>44.41601277814739</v>
      </c>
      <c r="AN369" s="22">
        <f t="shared" si="271"/>
        <v>2.4436277</v>
      </c>
      <c r="AO369" s="23">
        <f t="shared" si="272"/>
        <v>0.18192590336469916</v>
      </c>
      <c r="AP369" s="23">
        <f t="shared" si="273"/>
        <v>6.7891843621399172E-3</v>
      </c>
      <c r="AQ369" s="23">
        <f t="shared" si="245"/>
        <v>1.302021888173749E-2</v>
      </c>
      <c r="AR369" s="24">
        <f t="shared" si="274"/>
        <v>0.93321119326868029</v>
      </c>
      <c r="AS369" s="24">
        <f t="shared" si="275"/>
        <v>3.4825952339577838E-2</v>
      </c>
      <c r="AT369" s="25">
        <f t="shared" si="276"/>
        <v>16.504463846712532</v>
      </c>
      <c r="AU369" s="25">
        <f t="shared" si="281"/>
        <v>0.3010000000000001</v>
      </c>
      <c r="AV369" s="25">
        <f t="shared" si="277"/>
        <v>16.203463846712534</v>
      </c>
      <c r="AW369" s="23">
        <f t="shared" si="278"/>
        <v>8.1661843036207529</v>
      </c>
      <c r="AX369" s="24">
        <f t="shared" si="279"/>
        <v>6.1880350396570334</v>
      </c>
      <c r="AY369" s="24">
        <f t="shared" si="246"/>
        <v>0.28512426839017391</v>
      </c>
      <c r="AZ369" s="15"/>
      <c r="BB369" s="35">
        <f t="shared" si="280"/>
        <v>6.4731593080472072</v>
      </c>
    </row>
    <row r="370" spans="1:54" ht="15.75" thickBot="1" x14ac:dyDescent="0.3">
      <c r="A370" s="31">
        <v>361</v>
      </c>
      <c r="B370" s="32">
        <f t="shared" si="282"/>
        <v>26</v>
      </c>
      <c r="C370" s="32">
        <v>361</v>
      </c>
      <c r="D370" s="3">
        <f t="shared" si="251"/>
        <v>-34</v>
      </c>
      <c r="E370" s="4">
        <f t="shared" si="252"/>
        <v>20</v>
      </c>
      <c r="F370" s="48">
        <v>25.5</v>
      </c>
      <c r="G370" s="48">
        <v>31.4</v>
      </c>
      <c r="H370" s="48">
        <v>19.600000000000001</v>
      </c>
      <c r="I370" s="42">
        <v>1013</v>
      </c>
      <c r="J370" s="12">
        <f t="shared" si="247"/>
        <v>101.3</v>
      </c>
      <c r="K370" s="5">
        <f t="shared" si="253"/>
        <v>101.0984263372235</v>
      </c>
      <c r="L370" s="41">
        <v>14</v>
      </c>
      <c r="M370" s="12">
        <f t="shared" si="248"/>
        <v>3.8877999999999999</v>
      </c>
      <c r="N370" s="14">
        <f t="shared" si="254"/>
        <v>10</v>
      </c>
      <c r="O370" s="5">
        <f t="shared" si="255"/>
        <v>2.9070220191949097</v>
      </c>
      <c r="P370" s="48">
        <v>9.9</v>
      </c>
      <c r="Q370" s="10">
        <f t="shared" si="241"/>
        <v>0.68706668798824411</v>
      </c>
      <c r="R370" s="5">
        <f t="shared" si="242"/>
        <v>26.356614959385375</v>
      </c>
      <c r="S370" s="6">
        <f t="shared" si="243"/>
        <v>33.322481484239333</v>
      </c>
      <c r="T370" s="5">
        <f t="shared" si="256"/>
        <v>0.71779053090626965</v>
      </c>
      <c r="U370" s="41">
        <v>59</v>
      </c>
      <c r="V370" s="5">
        <f t="shared" si="257"/>
        <v>3.2633569644245517</v>
      </c>
      <c r="W370" s="7">
        <f t="shared" si="258"/>
        <v>1.9253806090104855</v>
      </c>
      <c r="X370" s="7">
        <f t="shared" si="259"/>
        <v>1.3379763554140662</v>
      </c>
      <c r="Y370" s="7">
        <f t="shared" si="260"/>
        <v>0.14573868131662052</v>
      </c>
      <c r="Z370" s="8">
        <v>0.23</v>
      </c>
      <c r="AA370" s="6">
        <f t="shared" si="261"/>
        <v>20.294593518726739</v>
      </c>
      <c r="AB370" s="6">
        <f t="shared" si="244"/>
        <v>4.0897841935495087</v>
      </c>
      <c r="AC370" s="18">
        <f t="shared" si="262"/>
        <v>-0.59341194567807209</v>
      </c>
      <c r="AD370" s="19">
        <f t="shared" si="249"/>
        <v>6.1971143671232873</v>
      </c>
      <c r="AE370" s="19">
        <f t="shared" si="263"/>
        <v>-0.40735221297628149</v>
      </c>
      <c r="AF370" s="19">
        <f t="shared" si="264"/>
        <v>-23.339562578855176</v>
      </c>
      <c r="AG370" s="20">
        <f t="shared" si="265"/>
        <v>1.8861443761743881</v>
      </c>
      <c r="AH370" s="19">
        <f t="shared" si="266"/>
        <v>108.06811230712795</v>
      </c>
      <c r="AI370" s="19">
        <f t="shared" si="267"/>
        <v>14.409081640950394</v>
      </c>
      <c r="AJ370" s="19">
        <f t="shared" si="268"/>
        <v>1.034669563934564</v>
      </c>
      <c r="AK370" s="21">
        <f t="shared" si="250"/>
        <v>1060.6260618278618</v>
      </c>
      <c r="AL370" s="19">
        <f t="shared" si="269"/>
        <v>18.115493136019882</v>
      </c>
      <c r="AM370" s="19">
        <f t="shared" si="270"/>
        <v>44.406291956608918</v>
      </c>
      <c r="AN370" s="22">
        <f t="shared" si="271"/>
        <v>2.4407945</v>
      </c>
      <c r="AO370" s="23">
        <f t="shared" si="272"/>
        <v>0.19363587139394234</v>
      </c>
      <c r="AP370" s="23">
        <f t="shared" si="273"/>
        <v>6.4696933333333335E-3</v>
      </c>
      <c r="AQ370" s="23">
        <f t="shared" si="245"/>
        <v>1.2864257265662428E-2</v>
      </c>
      <c r="AR370" s="24">
        <f t="shared" si="274"/>
        <v>0.93770339345953679</v>
      </c>
      <c r="AS370" s="24">
        <f t="shared" si="275"/>
        <v>3.1330214539468833E-2</v>
      </c>
      <c r="AT370" s="25">
        <f t="shared" si="276"/>
        <v>16.20480932517723</v>
      </c>
      <c r="AU370" s="25">
        <f t="shared" si="281"/>
        <v>-9.1000000000000053E-2</v>
      </c>
      <c r="AV370" s="25">
        <f t="shared" si="277"/>
        <v>16.295809325177231</v>
      </c>
      <c r="AW370" s="23">
        <f t="shared" si="278"/>
        <v>8.7590218187995266</v>
      </c>
      <c r="AX370" s="24">
        <f t="shared" si="279"/>
        <v>6.2605170994068748</v>
      </c>
      <c r="AY370" s="24">
        <f t="shared" si="246"/>
        <v>0.36717019120928313</v>
      </c>
      <c r="AZ370" s="15"/>
      <c r="BB370" s="35">
        <f t="shared" si="280"/>
        <v>6.6276872906161577</v>
      </c>
    </row>
    <row r="371" spans="1:54" ht="15.75" thickBot="1" x14ac:dyDescent="0.3">
      <c r="A371" s="31">
        <v>362</v>
      </c>
      <c r="B371" s="32">
        <f t="shared" si="282"/>
        <v>27</v>
      </c>
      <c r="C371" s="32">
        <v>362</v>
      </c>
      <c r="D371" s="3">
        <f t="shared" si="251"/>
        <v>-34</v>
      </c>
      <c r="E371" s="4">
        <f t="shared" si="252"/>
        <v>20</v>
      </c>
      <c r="F371" s="48">
        <v>23</v>
      </c>
      <c r="G371" s="48">
        <v>26.5</v>
      </c>
      <c r="H371" s="48">
        <v>19.399999999999999</v>
      </c>
      <c r="I371" s="42">
        <v>1013</v>
      </c>
      <c r="J371" s="12">
        <f t="shared" si="247"/>
        <v>101.3</v>
      </c>
      <c r="K371" s="5">
        <f t="shared" si="253"/>
        <v>101.0984263372235</v>
      </c>
      <c r="L371" s="41">
        <v>8</v>
      </c>
      <c r="M371" s="12">
        <f t="shared" si="248"/>
        <v>2.2216</v>
      </c>
      <c r="N371" s="14">
        <f t="shared" si="254"/>
        <v>10</v>
      </c>
      <c r="O371" s="5">
        <f t="shared" si="255"/>
        <v>1.6611554395399484</v>
      </c>
      <c r="P371" s="48">
        <v>2.5</v>
      </c>
      <c r="Q371" s="10">
        <f t="shared" si="241"/>
        <v>0.17355723768852557</v>
      </c>
      <c r="R371" s="5">
        <f t="shared" si="242"/>
        <v>14.950509820638681</v>
      </c>
      <c r="S371" s="6">
        <f t="shared" si="243"/>
        <v>33.312276794493371</v>
      </c>
      <c r="T371" s="5">
        <f t="shared" si="256"/>
        <v>0.25587837878432163</v>
      </c>
      <c r="U371" s="41">
        <v>80</v>
      </c>
      <c r="V371" s="5">
        <f t="shared" si="257"/>
        <v>2.8094378929415926</v>
      </c>
      <c r="W371" s="7">
        <f t="shared" si="258"/>
        <v>2.247550314353274</v>
      </c>
      <c r="X371" s="7">
        <f t="shared" si="259"/>
        <v>0.56188757858831861</v>
      </c>
      <c r="Y371" s="7">
        <f t="shared" si="260"/>
        <v>0.13011434979655193</v>
      </c>
      <c r="Z371" s="8">
        <v>0.23</v>
      </c>
      <c r="AA371" s="6">
        <f t="shared" si="261"/>
        <v>11.511892561891784</v>
      </c>
      <c r="AB371" s="6">
        <f t="shared" si="244"/>
        <v>1.2558816400421227</v>
      </c>
      <c r="AC371" s="18">
        <f t="shared" si="262"/>
        <v>-0.59341194567807209</v>
      </c>
      <c r="AD371" s="19">
        <f t="shared" si="249"/>
        <v>6.2143285736986291</v>
      </c>
      <c r="AE371" s="19">
        <f t="shared" si="263"/>
        <v>-0.4066419254191222</v>
      </c>
      <c r="AF371" s="19">
        <f t="shared" si="264"/>
        <v>-23.29886609958929</v>
      </c>
      <c r="AG371" s="20">
        <f t="shared" si="265"/>
        <v>1.8855406960108139</v>
      </c>
      <c r="AH371" s="19">
        <f t="shared" si="266"/>
        <v>108.03352398157938</v>
      </c>
      <c r="AI371" s="19">
        <f t="shared" si="267"/>
        <v>14.404469864210585</v>
      </c>
      <c r="AJ371" s="19">
        <f t="shared" si="268"/>
        <v>1.0347673672915541</v>
      </c>
      <c r="AK371" s="21">
        <f t="shared" si="250"/>
        <v>1060.3012552883924</v>
      </c>
      <c r="AL371" s="19">
        <f t="shared" si="269"/>
        <v>18.109945440325745</v>
      </c>
      <c r="AM371" s="19">
        <f t="shared" si="270"/>
        <v>44.392692956414415</v>
      </c>
      <c r="AN371" s="22">
        <f t="shared" si="271"/>
        <v>2.4466969999999999</v>
      </c>
      <c r="AO371" s="23">
        <f t="shared" si="272"/>
        <v>0.16991943433091616</v>
      </c>
      <c r="AP371" s="23">
        <f t="shared" si="273"/>
        <v>7.1729208695652177E-3</v>
      </c>
      <c r="AQ371" s="23">
        <f t="shared" si="245"/>
        <v>1.1224135286320295E-2</v>
      </c>
      <c r="AR371" s="24">
        <f t="shared" si="274"/>
        <v>0.93803735175343328</v>
      </c>
      <c r="AS371" s="24">
        <f t="shared" si="275"/>
        <v>3.9597987854174919E-2</v>
      </c>
      <c r="AT371" s="25">
        <f t="shared" si="276"/>
        <v>10.256010921849661</v>
      </c>
      <c r="AU371" s="25">
        <f t="shared" si="281"/>
        <v>-0.29399999999999998</v>
      </c>
      <c r="AV371" s="25">
        <f t="shared" si="277"/>
        <v>10.550010921849662</v>
      </c>
      <c r="AW371" s="23">
        <f t="shared" si="278"/>
        <v>5.047400052619694</v>
      </c>
      <c r="AX371" s="24">
        <f t="shared" si="279"/>
        <v>4.0447608780742588</v>
      </c>
      <c r="AY371" s="24">
        <f t="shared" si="246"/>
        <v>0.11230272060261352</v>
      </c>
      <c r="AZ371" s="15"/>
      <c r="BB371" s="35">
        <f t="shared" si="280"/>
        <v>4.1570635986768725</v>
      </c>
    </row>
    <row r="372" spans="1:54" ht="15.75" thickBot="1" x14ac:dyDescent="0.3">
      <c r="A372" s="31">
        <v>363</v>
      </c>
      <c r="B372" s="32">
        <f t="shared" si="282"/>
        <v>28</v>
      </c>
      <c r="C372" s="32">
        <v>363</v>
      </c>
      <c r="D372" s="3">
        <f t="shared" si="251"/>
        <v>-34</v>
      </c>
      <c r="E372" s="4">
        <f t="shared" si="252"/>
        <v>20</v>
      </c>
      <c r="F372" s="48">
        <v>21.3</v>
      </c>
      <c r="G372" s="48">
        <v>25.2</v>
      </c>
      <c r="H372" s="48">
        <v>17.399999999999999</v>
      </c>
      <c r="I372" s="42">
        <v>1013</v>
      </c>
      <c r="J372" s="12">
        <f t="shared" si="247"/>
        <v>101.3</v>
      </c>
      <c r="K372" s="5">
        <f t="shared" si="253"/>
        <v>101.0984263372235</v>
      </c>
      <c r="L372" s="41">
        <v>8</v>
      </c>
      <c r="M372" s="12">
        <f t="shared" si="248"/>
        <v>2.2216</v>
      </c>
      <c r="N372" s="14">
        <f t="shared" si="254"/>
        <v>10</v>
      </c>
      <c r="O372" s="5">
        <f t="shared" si="255"/>
        <v>1.6611554395399484</v>
      </c>
      <c r="P372" s="48">
        <v>4.2</v>
      </c>
      <c r="Q372" s="10">
        <f t="shared" si="241"/>
        <v>0.29168727255480159</v>
      </c>
      <c r="R372" s="5">
        <f t="shared" si="242"/>
        <v>17.565645880194911</v>
      </c>
      <c r="S372" s="6">
        <f t="shared" si="243"/>
        <v>33.299160225127494</v>
      </c>
      <c r="T372" s="5">
        <f t="shared" si="256"/>
        <v>0.36213873797240304</v>
      </c>
      <c r="U372" s="41">
        <v>70</v>
      </c>
      <c r="V372" s="5">
        <f t="shared" si="257"/>
        <v>2.533205208642062</v>
      </c>
      <c r="W372" s="7">
        <f t="shared" si="258"/>
        <v>1.7732436460494432</v>
      </c>
      <c r="X372" s="7">
        <f t="shared" si="259"/>
        <v>0.75996156259261882</v>
      </c>
      <c r="Y372" s="7">
        <f t="shared" si="260"/>
        <v>0.15357152722137887</v>
      </c>
      <c r="Z372" s="8">
        <v>0.23</v>
      </c>
      <c r="AA372" s="6">
        <f t="shared" si="261"/>
        <v>13.525547327750081</v>
      </c>
      <c r="AB372" s="6">
        <f t="shared" si="244"/>
        <v>2.0518741484147744</v>
      </c>
      <c r="AC372" s="18">
        <f t="shared" si="262"/>
        <v>-0.59341194567807209</v>
      </c>
      <c r="AD372" s="19">
        <f t="shared" si="249"/>
        <v>6.2315427802739718</v>
      </c>
      <c r="AE372" s="19">
        <f t="shared" si="263"/>
        <v>-0.40579605473467262</v>
      </c>
      <c r="AF372" s="19">
        <f t="shared" si="264"/>
        <v>-23.250401279356488</v>
      </c>
      <c r="AG372" s="20">
        <f t="shared" si="265"/>
        <v>1.8848224317875319</v>
      </c>
      <c r="AH372" s="19">
        <f t="shared" si="266"/>
        <v>107.99237047301008</v>
      </c>
      <c r="AI372" s="19">
        <f t="shared" si="267"/>
        <v>14.398982729734678</v>
      </c>
      <c r="AJ372" s="19">
        <f t="shared" si="268"/>
        <v>1.0348543626829991</v>
      </c>
      <c r="AK372" s="21">
        <f t="shared" si="250"/>
        <v>1059.8837661131697</v>
      </c>
      <c r="AL372" s="19">
        <f t="shared" si="269"/>
        <v>18.102814725212941</v>
      </c>
      <c r="AM372" s="19">
        <f t="shared" si="270"/>
        <v>44.375213519626193</v>
      </c>
      <c r="AN372" s="22">
        <f t="shared" si="271"/>
        <v>2.4507106999999997</v>
      </c>
      <c r="AO372" s="23">
        <f t="shared" si="272"/>
        <v>0.1552334413128095</v>
      </c>
      <c r="AP372" s="23">
        <f t="shared" si="273"/>
        <v>7.7454075117370886E-3</v>
      </c>
      <c r="AQ372" s="23">
        <f t="shared" si="245"/>
        <v>1.2119958290392805E-2</v>
      </c>
      <c r="AR372" s="24">
        <f t="shared" si="274"/>
        <v>0.92757865499518133</v>
      </c>
      <c r="AS372" s="24">
        <f t="shared" si="275"/>
        <v>4.6281745874906507E-2</v>
      </c>
      <c r="AT372" s="25">
        <f t="shared" si="276"/>
        <v>11.473673179335307</v>
      </c>
      <c r="AU372" s="25">
        <f t="shared" si="281"/>
        <v>-0.18200000000000011</v>
      </c>
      <c r="AV372" s="25">
        <f t="shared" si="277"/>
        <v>11.655673179335308</v>
      </c>
      <c r="AW372" s="23">
        <f t="shared" si="278"/>
        <v>5.0765361479998417</v>
      </c>
      <c r="AX372" s="24">
        <f t="shared" si="279"/>
        <v>4.4115993171904195</v>
      </c>
      <c r="AY372" s="24">
        <f t="shared" si="246"/>
        <v>0.17855369559853659</v>
      </c>
      <c r="AZ372" s="15"/>
      <c r="BB372" s="35">
        <f t="shared" si="280"/>
        <v>4.5901530127889565</v>
      </c>
    </row>
    <row r="373" spans="1:54" ht="15.75" thickBot="1" x14ac:dyDescent="0.3">
      <c r="A373" s="31">
        <v>364</v>
      </c>
      <c r="B373" s="32">
        <f t="shared" si="282"/>
        <v>29</v>
      </c>
      <c r="C373" s="32">
        <v>364</v>
      </c>
      <c r="D373" s="3">
        <f t="shared" si="251"/>
        <v>-34</v>
      </c>
      <c r="E373" s="4">
        <f t="shared" si="252"/>
        <v>20</v>
      </c>
      <c r="F373" s="48">
        <v>20.399999999999999</v>
      </c>
      <c r="G373" s="48">
        <v>29.4</v>
      </c>
      <c r="H373" s="48">
        <v>11.4</v>
      </c>
      <c r="I373" s="42">
        <v>1013</v>
      </c>
      <c r="J373" s="12">
        <f t="shared" si="247"/>
        <v>101.3</v>
      </c>
      <c r="K373" s="5">
        <f t="shared" si="253"/>
        <v>101.0984263372235</v>
      </c>
      <c r="L373" s="41">
        <v>5</v>
      </c>
      <c r="M373" s="12">
        <f t="shared" si="248"/>
        <v>1.3885000000000001</v>
      </c>
      <c r="N373" s="14">
        <f t="shared" si="254"/>
        <v>10</v>
      </c>
      <c r="O373" s="5">
        <f t="shared" si="255"/>
        <v>1.0382221497124677</v>
      </c>
      <c r="P373" s="48">
        <v>11.7</v>
      </c>
      <c r="Q373" s="10">
        <f t="shared" si="241"/>
        <v>0.81291632508124545</v>
      </c>
      <c r="R373" s="5">
        <f t="shared" si="242"/>
        <v>29.116448244901619</v>
      </c>
      <c r="S373" s="6">
        <f t="shared" si="243"/>
        <v>33.283130608680828</v>
      </c>
      <c r="T373" s="5">
        <f t="shared" si="256"/>
        <v>0.83099482866450003</v>
      </c>
      <c r="U373" s="41">
        <v>51</v>
      </c>
      <c r="V373" s="5">
        <f t="shared" si="257"/>
        <v>2.396810617228514</v>
      </c>
      <c r="W373" s="7">
        <f t="shared" si="258"/>
        <v>1.2223734147865422</v>
      </c>
      <c r="X373" s="7">
        <f t="shared" si="259"/>
        <v>1.1744372024419718</v>
      </c>
      <c r="Y373" s="7">
        <f t="shared" si="260"/>
        <v>0.18521460362871364</v>
      </c>
      <c r="Z373" s="8">
        <v>0.23</v>
      </c>
      <c r="AA373" s="6">
        <f t="shared" si="261"/>
        <v>22.419665148574246</v>
      </c>
      <c r="AB373" s="6">
        <f t="shared" si="244"/>
        <v>5.6351653188065427</v>
      </c>
      <c r="AC373" s="18">
        <f t="shared" si="262"/>
        <v>-0.59341194567807209</v>
      </c>
      <c r="AD373" s="19">
        <f t="shared" si="249"/>
        <v>6.2487569868493145</v>
      </c>
      <c r="AE373" s="19">
        <f t="shared" si="263"/>
        <v>-0.40481497310742381</v>
      </c>
      <c r="AF373" s="19">
        <f t="shared" si="264"/>
        <v>-23.194189442757306</v>
      </c>
      <c r="AG373" s="20">
        <f t="shared" si="265"/>
        <v>1.8839902353688842</v>
      </c>
      <c r="AH373" s="19">
        <f t="shared" si="266"/>
        <v>107.94468913049566</v>
      </c>
      <c r="AI373" s="19">
        <f t="shared" si="267"/>
        <v>14.392625217399422</v>
      </c>
      <c r="AJ373" s="19">
        <f t="shared" si="268"/>
        <v>1.0349304980807992</v>
      </c>
      <c r="AK373" s="21">
        <f t="shared" si="250"/>
        <v>1059.373557142914</v>
      </c>
      <c r="AL373" s="19">
        <f t="shared" si="269"/>
        <v>18.094100356000972</v>
      </c>
      <c r="AM373" s="19">
        <f t="shared" si="270"/>
        <v>44.353852090459526</v>
      </c>
      <c r="AN373" s="22">
        <f t="shared" si="271"/>
        <v>2.4528355999999998</v>
      </c>
      <c r="AO373" s="23">
        <f t="shared" si="272"/>
        <v>0.14790295016559357</v>
      </c>
      <c r="AP373" s="23">
        <f t="shared" si="273"/>
        <v>8.0871166666666681E-3</v>
      </c>
      <c r="AQ373" s="23">
        <f t="shared" si="245"/>
        <v>1.0941832707885015E-2</v>
      </c>
      <c r="AR373" s="24">
        <f t="shared" si="274"/>
        <v>0.93111619714573635</v>
      </c>
      <c r="AS373" s="24">
        <f t="shared" si="275"/>
        <v>5.0912069760000463E-2</v>
      </c>
      <c r="AT373" s="25">
        <f t="shared" si="276"/>
        <v>16.784499829767704</v>
      </c>
      <c r="AU373" s="25">
        <f t="shared" si="281"/>
        <v>4.8999999999999953E-2</v>
      </c>
      <c r="AV373" s="25">
        <f t="shared" si="277"/>
        <v>16.735499829767704</v>
      </c>
      <c r="AW373" s="23">
        <f t="shared" si="278"/>
        <v>3.1825610856308617</v>
      </c>
      <c r="AX373" s="24">
        <f t="shared" si="279"/>
        <v>6.3529308522864003</v>
      </c>
      <c r="AY373" s="24">
        <f t="shared" si="246"/>
        <v>0.19029496658553291</v>
      </c>
      <c r="AZ373" s="15"/>
      <c r="BB373" s="35">
        <f t="shared" si="280"/>
        <v>6.5432258188719334</v>
      </c>
    </row>
    <row r="374" spans="1:54" ht="15.75" thickBot="1" x14ac:dyDescent="0.3">
      <c r="A374" s="31">
        <v>365</v>
      </c>
      <c r="B374" s="32">
        <f t="shared" si="282"/>
        <v>30</v>
      </c>
      <c r="C374" s="32">
        <v>365</v>
      </c>
      <c r="D374" s="3">
        <f>$B$7</f>
        <v>-34</v>
      </c>
      <c r="E374" s="4">
        <f>$B$8</f>
        <v>20</v>
      </c>
      <c r="F374" s="48">
        <v>22</v>
      </c>
      <c r="G374" s="48">
        <v>29.5</v>
      </c>
      <c r="H374" s="48">
        <v>14.4</v>
      </c>
      <c r="I374" s="42">
        <v>1013</v>
      </c>
      <c r="J374" s="12">
        <f t="shared" si="247"/>
        <v>101.3</v>
      </c>
      <c r="K374" s="5">
        <f>101.32*(((288.15-(0.006*E374))/288.15)^(5.255877))</f>
        <v>101.0984263372235</v>
      </c>
      <c r="L374" s="41">
        <v>16</v>
      </c>
      <c r="M374" s="12">
        <f t="shared" si="248"/>
        <v>4.4432</v>
      </c>
      <c r="N374" s="14">
        <f>N365</f>
        <v>10</v>
      </c>
      <c r="O374" s="5">
        <f>(4.868*M374)/(LN(67.75*N374-5.42))</f>
        <v>3.3223108790798968</v>
      </c>
      <c r="P374" s="48">
        <v>6.4</v>
      </c>
      <c r="Q374" s="10">
        <f t="shared" si="241"/>
        <v>0.4448954228390341</v>
      </c>
      <c r="R374" s="5">
        <f t="shared" si="242"/>
        <v>20.942949317806306</v>
      </c>
      <c r="S374" s="6">
        <f t="shared" si="243"/>
        <v>33.264187312629304</v>
      </c>
      <c r="T374" s="5">
        <f>(1.35*(R374/S374))-0.35</f>
        <v>0.49995257251645542</v>
      </c>
      <c r="U374" s="41">
        <v>51</v>
      </c>
      <c r="V374" s="5">
        <f t="shared" si="257"/>
        <v>2.6439314366864441</v>
      </c>
      <c r="W374" s="7">
        <f>((U374)/100)*(V374)</f>
        <v>1.3484050327100865</v>
      </c>
      <c r="X374" s="7">
        <f>V374-W374</f>
        <v>1.2955264039763577</v>
      </c>
      <c r="Y374" s="7">
        <f>0.34+(-0.14*(W374^0.5))</f>
        <v>0.17743081890740273</v>
      </c>
      <c r="Z374" s="8">
        <v>0.23</v>
      </c>
      <c r="AA374" s="6">
        <f>(1-Z374)*R374</f>
        <v>16.126070974710856</v>
      </c>
      <c r="AB374" s="6">
        <f t="shared" si="244"/>
        <v>3.3113043125559303</v>
      </c>
      <c r="AC374" s="18">
        <f t="shared" si="262"/>
        <v>-0.59341194567807209</v>
      </c>
      <c r="AD374" s="19">
        <f t="shared" si="249"/>
        <v>6.2659711934246571</v>
      </c>
      <c r="AE374" s="19">
        <f>(0.006918-0.399912*COS(AD374)+0.070257*SIN(AD374)-0.006758*COS(2*AD374)+0.000907*SIN(2*AD374)-0.002697*COS(3*AD374)+0.00148*SIN(3*AD374))</f>
        <v>-0.4036991182504166</v>
      </c>
      <c r="AF374" s="19">
        <f>DEGREES(AE374)</f>
        <v>-23.130255668901619</v>
      </c>
      <c r="AG374" s="20">
        <f>ACOS(-(SIN(AC374)*SIN(AE374)-SIN(3.1416/180*(-0.8333-(0.0347*SQRT(0)))))/(COS(AC374)*COS(AE374)))</f>
        <v>1.8830448639171193</v>
      </c>
      <c r="AH374" s="19">
        <f>DEGREES(AG374)</f>
        <v>107.89052333623738</v>
      </c>
      <c r="AI374" s="19">
        <f>2*(AH374)/15</f>
        <v>14.385403111498317</v>
      </c>
      <c r="AJ374" s="19">
        <f>(1.00011+0.034221*COS(AD374)+0.00128*SIN(AD374)+0.000719*COS(2*AD374)+0.000777*SIN(2*AD374))</f>
        <v>1.0349957253439348</v>
      </c>
      <c r="AK374" s="21">
        <f t="shared" si="250"/>
        <v>1058.7706082449256</v>
      </c>
      <c r="AL374" s="19">
        <f>AK374*0.01708</f>
        <v>18.083801988823332</v>
      </c>
      <c r="AM374" s="19">
        <f>AK374*0.041868</f>
        <v>44.328607825998546</v>
      </c>
      <c r="AN374" s="22">
        <f t="shared" si="271"/>
        <v>2.449058</v>
      </c>
      <c r="AO374" s="23">
        <f t="shared" si="272"/>
        <v>0.16114510182701458</v>
      </c>
      <c r="AP374" s="23">
        <f t="shared" si="273"/>
        <v>7.4989627272727269E-3</v>
      </c>
      <c r="AQ374" s="23">
        <f t="shared" si="245"/>
        <v>1.5969683780487888E-2</v>
      </c>
      <c r="AR374" s="24">
        <f>AO374/(AO374+AQ374)</f>
        <v>0.90983427088985269</v>
      </c>
      <c r="AS374" s="24">
        <f>AP374/(AO374+AQ374)</f>
        <v>4.233956358613053E-2</v>
      </c>
      <c r="AT374" s="25">
        <f t="shared" si="276"/>
        <v>12.814766662154927</v>
      </c>
      <c r="AU374" s="25">
        <f t="shared" si="281"/>
        <v>-0.16099999999999981</v>
      </c>
      <c r="AV374" s="25">
        <f>(AT374-AU374)</f>
        <v>12.975766662154927</v>
      </c>
      <c r="AW374" s="23">
        <f t="shared" si="278"/>
        <v>10.12899658256066</v>
      </c>
      <c r="AX374" s="24">
        <f>AO374/(AO374+AQ374)*(1/AN374)*(AV374)</f>
        <v>4.8205461856348784</v>
      </c>
      <c r="AY374" s="24">
        <f t="shared" si="246"/>
        <v>0.55559594904328868</v>
      </c>
      <c r="AZ374" s="15"/>
      <c r="BB374" s="35">
        <f>(AX374+AY374)</f>
        <v>5.376142134678167</v>
      </c>
    </row>
    <row r="375" spans="1:54" ht="15.75" thickBot="1" x14ac:dyDescent="0.3">
      <c r="A375" s="31">
        <v>366</v>
      </c>
      <c r="B375" s="32">
        <f t="shared" si="282"/>
        <v>31</v>
      </c>
      <c r="C375" s="32">
        <v>366</v>
      </c>
      <c r="D375" s="3">
        <f>$B$7</f>
        <v>-34</v>
      </c>
      <c r="E375" s="4">
        <f>$B$8</f>
        <v>20</v>
      </c>
      <c r="F375" s="48">
        <v>18.100000000000001</v>
      </c>
      <c r="G375" s="48">
        <v>23.8</v>
      </c>
      <c r="H375" s="48">
        <v>12.4</v>
      </c>
      <c r="I375" s="42">
        <v>1013</v>
      </c>
      <c r="J375" s="12">
        <f t="shared" si="247"/>
        <v>101.3</v>
      </c>
      <c r="K375" s="5">
        <f>101.32*(((288.15-(0.006*E375))/288.15)^(5.255877))</f>
        <v>101.0984263372235</v>
      </c>
      <c r="L375" s="41">
        <v>15</v>
      </c>
      <c r="M375" s="12">
        <f t="shared" si="248"/>
        <v>4.1654999999999998</v>
      </c>
      <c r="N375" s="14">
        <f>N366</f>
        <v>10</v>
      </c>
      <c r="O375" s="5">
        <f>(4.868*M375)/(LN(67.75*N375-5.42))</f>
        <v>3.1146664491374034</v>
      </c>
      <c r="P375" s="48">
        <v>0.8</v>
      </c>
      <c r="Q375" s="10">
        <f t="shared" si="241"/>
        <v>5.5643182042246074E-2</v>
      </c>
      <c r="R375" s="5">
        <f t="shared" si="242"/>
        <v>12.307352183857111</v>
      </c>
      <c r="S375" s="6">
        <f t="shared" si="243"/>
        <v>33.242330248062672</v>
      </c>
      <c r="T375" s="5">
        <f>(1.35*(R375/S375))-0.35</f>
        <v>0.14981229727947248</v>
      </c>
      <c r="U375" s="41">
        <v>74</v>
      </c>
      <c r="V375" s="5">
        <f t="shared" si="257"/>
        <v>2.0770027791519352</v>
      </c>
      <c r="W375" s="7">
        <f>((U375)/100)*(V375)</f>
        <v>1.5369820565724321</v>
      </c>
      <c r="X375" s="7">
        <f>V375-W375</f>
        <v>0.54002072257950307</v>
      </c>
      <c r="Y375" s="7">
        <f>0.34+(-0.14*(W375^0.5))</f>
        <v>0.16643488740873164</v>
      </c>
      <c r="Z375" s="8">
        <v>0.23</v>
      </c>
      <c r="AA375" s="6">
        <f>(1-Z375)*R375</f>
        <v>9.4766611815699751</v>
      </c>
      <c r="AB375" s="6">
        <f t="shared" si="244"/>
        <v>0.88168698637487497</v>
      </c>
      <c r="AC375" s="18">
        <f t="shared" si="262"/>
        <v>-0.59341194567807209</v>
      </c>
      <c r="AD375" s="19">
        <f t="shared" si="249"/>
        <v>6.2831853999999989</v>
      </c>
      <c r="AE375" s="19">
        <f>(0.006918-0.399912*COS(AD375)+0.070257*SIN(AD375)-0.006758*COS(2*AD375)+0.000907*SIN(2*AD375)-0.002697*COS(3*AD375)+0.00148*SIN(3*AD375))</f>
        <v>-0.40244899289821551</v>
      </c>
      <c r="AF375" s="19">
        <f>DEGREES(AE375)</f>
        <v>-23.05862876235819</v>
      </c>
      <c r="AG375" s="20">
        <f>ACOS(-(SIN(AC375)*SIN(AE375)-SIN(3.1416/180*(-0.8333-(0.0347*SQRT(0)))))/(COS(AC375)*COS(AE375)))</f>
        <v>1.8819871775153549</v>
      </c>
      <c r="AH375" s="19">
        <f>DEGREES(AG375)</f>
        <v>107.82992236936789</v>
      </c>
      <c r="AI375" s="19">
        <f>2*(AH375)/15</f>
        <v>14.377322982582387</v>
      </c>
      <c r="AJ375" s="19">
        <f>(1.00011+0.034221*COS(AD375)+0.00128*SIN(AD375)+0.000719*COS(2*AD375)+0.000777*SIN(2*AD375))</f>
        <v>1.0350500002630527</v>
      </c>
      <c r="AK375" s="21">
        <f t="shared" si="250"/>
        <v>1058.0749165892669</v>
      </c>
      <c r="AL375" s="19">
        <f>AK375*0.01708</f>
        <v>18.07191957534468</v>
      </c>
      <c r="AM375" s="19">
        <f>AK375*0.041868</f>
        <v>44.299480607759428</v>
      </c>
      <c r="AN375" s="22">
        <f t="shared" si="271"/>
        <v>2.4582658999999998</v>
      </c>
      <c r="AO375" s="23">
        <f t="shared" si="272"/>
        <v>0.13048699981671741</v>
      </c>
      <c r="AP375" s="23">
        <f t="shared" si="273"/>
        <v>9.1147613259668497E-3</v>
      </c>
      <c r="AQ375" s="23">
        <f t="shared" si="245"/>
        <v>1.8767171365887445E-2</v>
      </c>
      <c r="AR375" s="24">
        <f>AO375/(AO375+AQ375)</f>
        <v>0.87426032239375884</v>
      </c>
      <c r="AS375" s="24">
        <f>AP375/(AO375+AQ375)</f>
        <v>6.1068720919131993E-2</v>
      </c>
      <c r="AT375" s="25">
        <f t="shared" si="276"/>
        <v>8.5949741951950998</v>
      </c>
      <c r="AU375" s="25">
        <f t="shared" si="281"/>
        <v>-1.54</v>
      </c>
      <c r="AV375" s="25">
        <f>(AT375-AU375)</f>
        <v>10.134974195195099</v>
      </c>
      <c r="AW375" s="23">
        <f t="shared" si="278"/>
        <v>9.6230683289518133</v>
      </c>
      <c r="AX375" s="24">
        <f>AO375/(AO375+AQ375)*(1/AN375)*(AV375)</f>
        <v>3.6044130976000988</v>
      </c>
      <c r="AY375" s="24">
        <f t="shared" si="246"/>
        <v>0.31735315405658526</v>
      </c>
      <c r="AZ375" s="15"/>
      <c r="BB375" s="35">
        <f>(AX375+AY375)</f>
        <v>3.9217662516566838</v>
      </c>
    </row>
  </sheetData>
  <mergeCells count="5">
    <mergeCell ref="A1:BB1"/>
    <mergeCell ref="A3:BB3"/>
    <mergeCell ref="A4:BB4"/>
    <mergeCell ref="A5:BB5"/>
    <mergeCell ref="A2:BB2"/>
  </mergeCells>
  <phoneticPr fontId="3" type="noConversion"/>
  <pageMargins left="0.75" right="0.75" top="1" bottom="1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Calculo ETP</vt:lpstr>
      <vt:lpstr>Gráfico ETP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Clima</dc:creator>
  <cp:lastModifiedBy>USUARIO</cp:lastModifiedBy>
  <dcterms:created xsi:type="dcterms:W3CDTF">2003-07-07T18:43:13Z</dcterms:created>
  <dcterms:modified xsi:type="dcterms:W3CDTF">2019-10-17T21:50:34Z</dcterms:modified>
</cp:coreProperties>
</file>